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lan\Documents\borikovice 2020\"/>
    </mc:Choice>
  </mc:AlternateContent>
  <bookViews>
    <workbookView xWindow="0" yWindow="0" windowWidth="0" windowHeight="0"/>
  </bookViews>
  <sheets>
    <sheet name="Rekapitulace stavby" sheetId="1" r:id="rId1"/>
    <sheet name="3-2017-1 - SO 101 Polní c..." sheetId="2" r:id="rId2"/>
    <sheet name="3-2017-2 -  SO 301 VHO 4 ..." sheetId="3" r:id="rId3"/>
    <sheet name="3-2017-0 - Vedlejší a ost..." sheetId="4" r:id="rId4"/>
    <sheet name="3-2017-3 - Doprovodná zeleň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'3-2017-1 - SO 101 Polní c...'!$C$123:$K$370</definedName>
    <definedName name="_xlnm.Print_Area" localSheetId="1">'3-2017-1 - SO 101 Polní c...'!$C$4:$J$76,'3-2017-1 - SO 101 Polní c...'!$C$82:$J$105,'3-2017-1 - SO 101 Polní c...'!$C$111:$K$370</definedName>
    <definedName name="_xlnm.Print_Titles" localSheetId="1">'3-2017-1 - SO 101 Polní c...'!$123:$123</definedName>
    <definedName name="_xlnm._FilterDatabase" localSheetId="2" hidden="1">'3-2017-2 -  SO 301 VHO 4 ...'!$C$123:$K$329</definedName>
    <definedName name="_xlnm.Print_Area" localSheetId="2">'3-2017-2 -  SO 301 VHO 4 ...'!$C$4:$J$76,'3-2017-2 -  SO 301 VHO 4 ...'!$C$82:$J$105,'3-2017-2 -  SO 301 VHO 4 ...'!$C$111:$K$329</definedName>
    <definedName name="_xlnm.Print_Titles" localSheetId="2">'3-2017-2 -  SO 301 VHO 4 ...'!$123:$123</definedName>
    <definedName name="_xlnm._FilterDatabase" localSheetId="3" hidden="1">'3-2017-0 - Vedlejší a ost...'!$C$116:$K$154</definedName>
    <definedName name="_xlnm.Print_Area" localSheetId="3">'3-2017-0 - Vedlejší a ost...'!$C$4:$J$76,'3-2017-0 - Vedlejší a ost...'!$C$82:$J$98,'3-2017-0 - Vedlejší a ost...'!$C$104:$K$154</definedName>
    <definedName name="_xlnm.Print_Titles" localSheetId="3">'3-2017-0 - Vedlejší a ost...'!$116:$116</definedName>
    <definedName name="_xlnm._FilterDatabase" localSheetId="4" hidden="1">'3-2017-3 - Doprovodná zeleň'!$C$120:$K$168</definedName>
    <definedName name="_xlnm.Print_Area" localSheetId="4">'3-2017-3 - Doprovodná zeleň'!$C$4:$J$76,'3-2017-3 - Doprovodná zeleň'!$C$82:$J$102,'3-2017-3 - Doprovodná zeleň'!$C$108:$K$168</definedName>
    <definedName name="_xlnm.Print_Titles" localSheetId="4">'3-2017-3 - Doprovodná zeleň'!$120:$120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4" r="J37"/>
  <c r="J36"/>
  <c i="1" r="AY97"/>
  <c i="4" r="J35"/>
  <c i="1" r="AX97"/>
  <c i="4"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2"/>
  <c r="BH122"/>
  <c r="BG122"/>
  <c r="BF122"/>
  <c r="T122"/>
  <c r="R122"/>
  <c r="P122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3" r="J37"/>
  <c r="J36"/>
  <c i="1" r="AY96"/>
  <c i="3" r="J35"/>
  <c i="1" r="AX96"/>
  <c i="3"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18"/>
  <c r="BH318"/>
  <c r="BG318"/>
  <c r="BF318"/>
  <c r="T318"/>
  <c r="T317"/>
  <c r="R318"/>
  <c r="R317"/>
  <c r="P318"/>
  <c r="P317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28"/>
  <c r="BH228"/>
  <c r="BG228"/>
  <c r="BF228"/>
  <c r="T228"/>
  <c r="R228"/>
  <c r="P228"/>
  <c r="BI224"/>
  <c r="BH224"/>
  <c r="BG224"/>
  <c r="BF224"/>
  <c r="T224"/>
  <c r="R224"/>
  <c r="P224"/>
  <c r="BI217"/>
  <c r="BH217"/>
  <c r="BG217"/>
  <c r="BF217"/>
  <c r="T217"/>
  <c r="R217"/>
  <c r="P217"/>
  <c r="BI211"/>
  <c r="BH211"/>
  <c r="BG211"/>
  <c r="BF211"/>
  <c r="T211"/>
  <c r="R211"/>
  <c r="P211"/>
  <c r="BI204"/>
  <c r="BH204"/>
  <c r="BG204"/>
  <c r="BF204"/>
  <c r="T204"/>
  <c r="R204"/>
  <c r="P204"/>
  <c r="BI198"/>
  <c r="BH198"/>
  <c r="BG198"/>
  <c r="BF198"/>
  <c r="T198"/>
  <c r="R198"/>
  <c r="P198"/>
  <c r="BI192"/>
  <c r="BH192"/>
  <c r="BG192"/>
  <c r="BF192"/>
  <c r="T192"/>
  <c r="R192"/>
  <c r="P192"/>
  <c r="BI186"/>
  <c r="BH186"/>
  <c r="BG186"/>
  <c r="BF186"/>
  <c r="T186"/>
  <c r="R186"/>
  <c r="P186"/>
  <c r="BI180"/>
  <c r="BH180"/>
  <c r="BG180"/>
  <c r="BF180"/>
  <c r="T180"/>
  <c r="R180"/>
  <c r="P180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2" r="J37"/>
  <c r="J36"/>
  <c i="1" r="AY95"/>
  <c i="2" r="J35"/>
  <c i="1" r="AX95"/>
  <c i="2" r="BI370"/>
  <c r="BH370"/>
  <c r="BG370"/>
  <c r="BF370"/>
  <c r="T370"/>
  <c r="T369"/>
  <c r="R370"/>
  <c r="R369"/>
  <c r="P370"/>
  <c r="P369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1"/>
  <c r="BH291"/>
  <c r="BG291"/>
  <c r="BF291"/>
  <c r="T291"/>
  <c r="R291"/>
  <c r="P291"/>
  <c r="BI280"/>
  <c r="BH280"/>
  <c r="BG280"/>
  <c r="BF280"/>
  <c r="T280"/>
  <c r="R280"/>
  <c r="P280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194"/>
  <c r="BH194"/>
  <c r="BG194"/>
  <c r="BF194"/>
  <c r="T194"/>
  <c r="R194"/>
  <c r="P194"/>
  <c r="BI182"/>
  <c r="BH182"/>
  <c r="BG182"/>
  <c r="BF182"/>
  <c r="T182"/>
  <c r="R182"/>
  <c r="P182"/>
  <c r="BI170"/>
  <c r="BH170"/>
  <c r="BG170"/>
  <c r="BF170"/>
  <c r="T170"/>
  <c r="R170"/>
  <c r="P170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1" r="L90"/>
  <c r="AM90"/>
  <c r="AM89"/>
  <c r="L89"/>
  <c r="AM87"/>
  <c r="L87"/>
  <c r="L85"/>
  <c r="L84"/>
  <c i="5" r="BK168"/>
  <c r="J168"/>
  <c r="BK164"/>
  <c r="J164"/>
  <c r="BK162"/>
  <c r="J162"/>
  <c r="BK158"/>
  <c r="J158"/>
  <c r="BK154"/>
  <c r="J150"/>
  <c r="J147"/>
  <c r="J144"/>
  <c r="BK142"/>
  <c r="BK140"/>
  <c r="J136"/>
  <c r="J132"/>
  <c r="J128"/>
  <c r="BK124"/>
  <c i="4" r="J146"/>
  <c r="BK134"/>
  <c r="BK129"/>
  <c r="BK122"/>
  <c i="3" r="BK328"/>
  <c r="J326"/>
  <c r="BK325"/>
  <c i="4" r="BK151"/>
  <c r="J142"/>
  <c r="J134"/>
  <c r="BK119"/>
  <c i="3" r="BK329"/>
  <c r="J329"/>
  <c r="J328"/>
  <c r="J309"/>
  <c i="5" r="J154"/>
  <c r="BK150"/>
  <c r="BK147"/>
  <c r="BK144"/>
  <c r="J142"/>
  <c r="J140"/>
  <c r="BK136"/>
  <c r="BK132"/>
  <c r="BK128"/>
  <c r="J124"/>
  <c i="4" r="J151"/>
  <c r="J137"/>
  <c r="J129"/>
  <c i="3" r="BK326"/>
  <c r="J323"/>
  <c r="J322"/>
  <c r="J318"/>
  <c r="J314"/>
  <c r="J311"/>
  <c r="BK309"/>
  <c r="BK307"/>
  <c r="J305"/>
  <c r="J303"/>
  <c r="J301"/>
  <c r="BK299"/>
  <c r="J297"/>
  <c r="BK295"/>
  <c r="J293"/>
  <c r="BK291"/>
  <c r="J289"/>
  <c r="J287"/>
  <c r="J284"/>
  <c r="J281"/>
  <c r="BK278"/>
  <c r="J276"/>
  <c r="BK274"/>
  <c r="J272"/>
  <c r="J270"/>
  <c r="BK268"/>
  <c r="BK266"/>
  <c r="J263"/>
  <c r="BK260"/>
  <c r="J258"/>
  <c r="J255"/>
  <c r="BK253"/>
  <c r="BK249"/>
  <c r="BK246"/>
  <c r="J244"/>
  <c r="J240"/>
  <c r="BK237"/>
  <c r="J234"/>
  <c r="BK228"/>
  <c r="BK224"/>
  <c r="BK217"/>
  <c r="J211"/>
  <c r="J204"/>
  <c r="BK198"/>
  <c r="J192"/>
  <c r="J186"/>
  <c r="BK180"/>
  <c r="BK173"/>
  <c r="BK170"/>
  <c r="J167"/>
  <c r="J163"/>
  <c r="J160"/>
  <c r="BK155"/>
  <c r="J151"/>
  <c r="BK148"/>
  <c r="J145"/>
  <c r="BK142"/>
  <c r="J139"/>
  <c r="J136"/>
  <c r="BK133"/>
  <c r="BK130"/>
  <c r="BK127"/>
  <c i="2" r="BK370"/>
  <c r="J367"/>
  <c r="BK366"/>
  <c r="BK365"/>
  <c r="BK363"/>
  <c r="BK359"/>
  <c r="BK356"/>
  <c r="BK352"/>
  <c r="BK348"/>
  <c r="J344"/>
  <c r="J341"/>
  <c r="BK338"/>
  <c r="BK335"/>
  <c r="J332"/>
  <c r="J329"/>
  <c r="BK326"/>
  <c r="BK323"/>
  <c r="J320"/>
  <c r="J317"/>
  <c r="BK314"/>
  <c r="J311"/>
  <c r="J308"/>
  <c r="J305"/>
  <c r="BK301"/>
  <c r="J298"/>
  <c r="J291"/>
  <c r="J280"/>
  <c r="BK273"/>
  <c r="BK269"/>
  <c r="BK266"/>
  <c r="J263"/>
  <c r="BK256"/>
  <c r="J253"/>
  <c r="J250"/>
  <c r="J247"/>
  <c r="J244"/>
  <c r="J240"/>
  <c r="J225"/>
  <c r="J222"/>
  <c r="BK219"/>
  <c r="BK216"/>
  <c r="J213"/>
  <c r="J210"/>
  <c r="BK206"/>
  <c r="J194"/>
  <c r="BK182"/>
  <c r="J170"/>
  <c r="BK158"/>
  <c r="BK153"/>
  <c r="BK149"/>
  <c r="J142"/>
  <c r="BK137"/>
  <c r="BK134"/>
  <c r="J131"/>
  <c r="BK127"/>
  <c i="4" r="BK146"/>
  <c r="BK142"/>
  <c r="BK137"/>
  <c r="J122"/>
  <c r="J119"/>
  <c i="3" r="J325"/>
  <c r="BK323"/>
  <c r="BK322"/>
  <c r="BK318"/>
  <c r="BK314"/>
  <c r="BK311"/>
  <c r="J307"/>
  <c r="BK305"/>
  <c r="BK303"/>
  <c r="BK301"/>
  <c r="J299"/>
  <c r="BK297"/>
  <c r="J295"/>
  <c r="BK293"/>
  <c r="J291"/>
  <c r="BK289"/>
  <c r="BK287"/>
  <c r="BK284"/>
  <c r="BK281"/>
  <c r="J278"/>
  <c r="BK276"/>
  <c r="J274"/>
  <c r="BK272"/>
  <c r="BK270"/>
  <c r="J268"/>
  <c r="J266"/>
  <c r="BK263"/>
  <c r="J260"/>
  <c r="BK258"/>
  <c r="BK255"/>
  <c r="J253"/>
  <c r="J249"/>
  <c r="J246"/>
  <c r="BK244"/>
  <c r="BK240"/>
  <c r="J237"/>
  <c r="BK234"/>
  <c r="J228"/>
  <c r="J224"/>
  <c r="J217"/>
  <c r="BK211"/>
  <c r="BK204"/>
  <c r="J198"/>
  <c r="BK192"/>
  <c r="BK186"/>
  <c r="J180"/>
  <c r="J173"/>
  <c r="J170"/>
  <c r="BK167"/>
  <c r="BK163"/>
  <c r="BK160"/>
  <c r="J155"/>
  <c r="BK151"/>
  <c r="J148"/>
  <c r="BK145"/>
  <c r="J142"/>
  <c r="BK139"/>
  <c r="BK136"/>
  <c r="J133"/>
  <c r="J130"/>
  <c r="J127"/>
  <c i="2" r="J370"/>
  <c r="BK367"/>
  <c r="J366"/>
  <c r="J365"/>
  <c r="J363"/>
  <c r="J359"/>
  <c r="J356"/>
  <c r="J352"/>
  <c r="J348"/>
  <c r="BK344"/>
  <c r="BK341"/>
  <c r="J338"/>
  <c r="J335"/>
  <c r="BK332"/>
  <c r="BK329"/>
  <c r="J326"/>
  <c r="J323"/>
  <c r="BK320"/>
  <c r="BK317"/>
  <c r="J314"/>
  <c r="BK311"/>
  <c r="BK308"/>
  <c r="BK305"/>
  <c r="J301"/>
  <c r="BK298"/>
  <c r="BK291"/>
  <c r="BK280"/>
  <c r="J273"/>
  <c r="J269"/>
  <c r="J266"/>
  <c r="BK263"/>
  <c r="J256"/>
  <c r="BK253"/>
  <c r="BK250"/>
  <c r="BK247"/>
  <c r="BK244"/>
  <c r="BK240"/>
  <c r="BK225"/>
  <c r="BK222"/>
  <c r="J219"/>
  <c r="J216"/>
  <c r="BK213"/>
  <c r="BK210"/>
  <c r="J206"/>
  <c r="BK194"/>
  <c r="J182"/>
  <c r="BK170"/>
  <c r="J158"/>
  <c r="J153"/>
  <c r="J149"/>
  <c r="BK142"/>
  <c r="J137"/>
  <c r="J134"/>
  <c r="BK131"/>
  <c r="J127"/>
  <c i="1" r="AS94"/>
  <c i="2" l="1" r="BK126"/>
  <c r="J126"/>
  <c r="J98"/>
  <c r="R126"/>
  <c r="BK239"/>
  <c r="J239"/>
  <c r="J99"/>
  <c r="R239"/>
  <c r="BK262"/>
  <c r="J262"/>
  <c r="J100"/>
  <c r="R262"/>
  <c r="T262"/>
  <c r="P272"/>
  <c r="T272"/>
  <c r="BK355"/>
  <c r="J355"/>
  <c r="J102"/>
  <c r="R355"/>
  <c r="BK362"/>
  <c r="J362"/>
  <c r="J103"/>
  <c r="R362"/>
  <c i="3" r="T126"/>
  <c r="P233"/>
  <c r="P243"/>
  <c r="R262"/>
  <c r="BK321"/>
  <c r="J321"/>
  <c r="J103"/>
  <c r="BK324"/>
  <c r="J324"/>
  <c r="J104"/>
  <c i="2" r="P126"/>
  <c r="T126"/>
  <c r="P239"/>
  <c r="T239"/>
  <c r="P262"/>
  <c r="BK272"/>
  <c r="J272"/>
  <c r="J101"/>
  <c r="R272"/>
  <c r="P355"/>
  <c r="T355"/>
  <c r="P362"/>
  <c r="T362"/>
  <c i="3" r="P126"/>
  <c r="BK243"/>
  <c r="J243"/>
  <c r="J100"/>
  <c r="BK262"/>
  <c r="J262"/>
  <c r="J101"/>
  <c r="T321"/>
  <c r="T324"/>
  <c i="4" r="R118"/>
  <c r="R117"/>
  <c i="3" r="R126"/>
  <c r="R233"/>
  <c r="T243"/>
  <c r="P262"/>
  <c r="R321"/>
  <c r="R324"/>
  <c i="4" r="T118"/>
  <c r="T117"/>
  <c i="3" r="BK126"/>
  <c r="J126"/>
  <c r="J98"/>
  <c r="BK233"/>
  <c r="J233"/>
  <c r="J99"/>
  <c r="T233"/>
  <c r="R243"/>
  <c r="T262"/>
  <c r="P321"/>
  <c r="P324"/>
  <c i="4" r="BK118"/>
  <c r="J118"/>
  <c r="J97"/>
  <c r="P118"/>
  <c r="P117"/>
  <c i="1" r="AU97"/>
  <c i="5" r="BK123"/>
  <c r="J123"/>
  <c r="J98"/>
  <c r="P123"/>
  <c r="R123"/>
  <c r="T123"/>
  <c r="BK153"/>
  <c r="J153"/>
  <c r="J99"/>
  <c r="P153"/>
  <c r="R153"/>
  <c r="T153"/>
  <c r="BK161"/>
  <c r="J161"/>
  <c r="J100"/>
  <c r="P161"/>
  <c r="R161"/>
  <c r="T161"/>
  <c i="2" r="J118"/>
  <c r="BE127"/>
  <c r="BE131"/>
  <c r="BE134"/>
  <c r="BE137"/>
  <c r="BE153"/>
  <c r="BE158"/>
  <c r="BE182"/>
  <c r="BE194"/>
  <c r="BE206"/>
  <c r="BE210"/>
  <c r="BE213"/>
  <c r="BE216"/>
  <c r="BE222"/>
  <c r="BE244"/>
  <c r="BE247"/>
  <c r="BE253"/>
  <c r="BE256"/>
  <c r="BE263"/>
  <c r="BE273"/>
  <c r="BE280"/>
  <c r="BE301"/>
  <c r="BE305"/>
  <c r="BE308"/>
  <c r="BE314"/>
  <c r="BE317"/>
  <c r="BE323"/>
  <c r="BE332"/>
  <c r="BE335"/>
  <c r="BE338"/>
  <c r="BE341"/>
  <c r="BE344"/>
  <c r="BE348"/>
  <c r="BE352"/>
  <c r="BE356"/>
  <c r="BE359"/>
  <c r="BE365"/>
  <c r="BE366"/>
  <c r="BK369"/>
  <c r="J369"/>
  <c r="J104"/>
  <c i="3" r="E85"/>
  <c r="J89"/>
  <c r="F121"/>
  <c r="BE130"/>
  <c r="BE133"/>
  <c r="BE139"/>
  <c r="BE142"/>
  <c r="BE145"/>
  <c r="BE148"/>
  <c r="BE155"/>
  <c r="BE160"/>
  <c r="BE170"/>
  <c r="BE186"/>
  <c r="BE198"/>
  <c r="BE217"/>
  <c r="BE224"/>
  <c r="BE240"/>
  <c r="BE255"/>
  <c r="BE258"/>
  <c r="BE268"/>
  <c r="BE276"/>
  <c r="BE281"/>
  <c r="BE284"/>
  <c r="BE289"/>
  <c r="BE291"/>
  <c r="BE295"/>
  <c r="BE297"/>
  <c r="BE303"/>
  <c r="BE309"/>
  <c r="BE311"/>
  <c r="BE318"/>
  <c i="4" r="E107"/>
  <c r="BE134"/>
  <c i="2" r="E85"/>
  <c r="F92"/>
  <c r="BE142"/>
  <c r="BE149"/>
  <c r="BE170"/>
  <c r="BE219"/>
  <c r="BE225"/>
  <c r="BE240"/>
  <c r="BE250"/>
  <c r="BE266"/>
  <c r="BE269"/>
  <c r="BE291"/>
  <c r="BE298"/>
  <c r="BE311"/>
  <c r="BE320"/>
  <c r="BE326"/>
  <c r="BE329"/>
  <c r="BE363"/>
  <c r="BE367"/>
  <c r="BE370"/>
  <c i="3" r="BE127"/>
  <c r="BE136"/>
  <c r="BE151"/>
  <c r="BE163"/>
  <c r="BE167"/>
  <c r="BE173"/>
  <c r="BE180"/>
  <c r="BE192"/>
  <c r="BE204"/>
  <c r="BE211"/>
  <c r="BE228"/>
  <c r="BE234"/>
  <c r="BE237"/>
  <c r="BE244"/>
  <c r="BE246"/>
  <c r="BE249"/>
  <c r="BE253"/>
  <c r="BE260"/>
  <c r="BE263"/>
  <c r="BE266"/>
  <c r="BE270"/>
  <c r="BE272"/>
  <c r="BE274"/>
  <c r="BE278"/>
  <c r="BE287"/>
  <c r="BE293"/>
  <c r="BE299"/>
  <c r="BE301"/>
  <c r="BE305"/>
  <c r="BE307"/>
  <c r="BE314"/>
  <c r="BE323"/>
  <c r="BE328"/>
  <c r="BK317"/>
  <c r="J317"/>
  <c r="J102"/>
  <c i="4" r="F114"/>
  <c r="BE119"/>
  <c r="BE129"/>
  <c r="BE142"/>
  <c r="BE146"/>
  <c i="5" r="F92"/>
  <c r="J115"/>
  <c r="BE128"/>
  <c r="BE132"/>
  <c r="BE140"/>
  <c i="3" r="BE322"/>
  <c r="BE325"/>
  <c r="BE329"/>
  <c i="4" r="BE122"/>
  <c i="5" r="E85"/>
  <c r="BE124"/>
  <c i="3" r="BE326"/>
  <c i="4" r="J89"/>
  <c r="BE137"/>
  <c r="BE151"/>
  <c i="5" r="BE136"/>
  <c r="BE142"/>
  <c r="BE144"/>
  <c r="BE147"/>
  <c r="BE150"/>
  <c r="BE154"/>
  <c r="BE158"/>
  <c r="BE162"/>
  <c r="BE164"/>
  <c r="BE168"/>
  <c r="BK167"/>
  <c r="J167"/>
  <c r="J101"/>
  <c i="2" r="F34"/>
  <c i="1" r="BA95"/>
  <c i="3" r="F35"/>
  <c i="1" r="BB96"/>
  <c i="3" r="F37"/>
  <c i="1" r="BD96"/>
  <c i="3" r="F36"/>
  <c i="1" r="BC96"/>
  <c i="5" r="F36"/>
  <c i="1" r="BC98"/>
  <c i="2" r="F35"/>
  <c i="1" r="BB95"/>
  <c i="2" r="F36"/>
  <c i="1" r="BC95"/>
  <c i="3" r="F34"/>
  <c i="1" r="BA96"/>
  <c i="4" r="J34"/>
  <c i="1" r="AW97"/>
  <c i="4" r="F36"/>
  <c i="1" r="BC97"/>
  <c i="5" r="J34"/>
  <c i="1" r="AW98"/>
  <c i="2" r="F37"/>
  <c i="1" r="BD95"/>
  <c i="2" r="J34"/>
  <c i="1" r="AW95"/>
  <c i="4" r="F34"/>
  <c i="1" r="BA97"/>
  <c i="5" r="F34"/>
  <c i="1" r="BA98"/>
  <c i="4" r="F37"/>
  <c i="1" r="BD97"/>
  <c i="4" r="F35"/>
  <c i="1" r="BB97"/>
  <c i="3" r="J34"/>
  <c i="1" r="AW96"/>
  <c i="5" r="F35"/>
  <c i="1" r="BB98"/>
  <c i="5" r="F37"/>
  <c i="1" r="BD98"/>
  <c i="2" l="1" r="P125"/>
  <c r="P124"/>
  <c i="1" r="AU95"/>
  <c i="3" r="T125"/>
  <c r="T124"/>
  <c i="2" r="R125"/>
  <c r="R124"/>
  <c i="5" r="P122"/>
  <c r="P121"/>
  <c i="1" r="AU98"/>
  <c i="3" r="R125"/>
  <c r="R124"/>
  <c r="P125"/>
  <c r="P124"/>
  <c i="1" r="AU96"/>
  <c i="2" r="T125"/>
  <c r="T124"/>
  <c i="5" r="T122"/>
  <c r="T121"/>
  <c r="R122"/>
  <c r="R121"/>
  <c i="2" r="BK125"/>
  <c r="J125"/>
  <c r="J97"/>
  <c i="4" r="BK117"/>
  <c r="J117"/>
  <c r="J96"/>
  <c i="3" r="BK125"/>
  <c r="J125"/>
  <c r="J97"/>
  <c i="5" r="BK122"/>
  <c r="J122"/>
  <c r="J97"/>
  <c i="1" r="BB94"/>
  <c r="W31"/>
  <c r="BA94"/>
  <c r="W30"/>
  <c r="BC94"/>
  <c r="W32"/>
  <c i="2" r="J33"/>
  <c i="1" r="AV95"/>
  <c r="AT95"/>
  <c i="3" r="F33"/>
  <c i="1" r="AZ96"/>
  <c i="5" r="J33"/>
  <c i="1" r="AV98"/>
  <c r="AT98"/>
  <c r="BD94"/>
  <c r="W33"/>
  <c i="4" r="F33"/>
  <c i="1" r="AZ97"/>
  <c i="5" r="F33"/>
  <c i="1" r="AZ98"/>
  <c i="3" r="J33"/>
  <c i="1" r="AV96"/>
  <c r="AT96"/>
  <c i="4" r="J33"/>
  <c i="1" r="AV97"/>
  <c r="AT97"/>
  <c i="2" r="F33"/>
  <c i="1" r="AZ95"/>
  <c i="2" l="1" r="BK124"/>
  <c r="J124"/>
  <c r="J96"/>
  <c i="3" r="BK124"/>
  <c r="J124"/>
  <c r="J96"/>
  <c i="5" r="BK121"/>
  <c r="J121"/>
  <c r="J96"/>
  <c i="1" r="AU94"/>
  <c r="AW94"/>
  <c r="AK30"/>
  <c i="4" r="J30"/>
  <c i="1" r="AG97"/>
  <c r="AN97"/>
  <c r="AZ94"/>
  <c r="W29"/>
  <c r="AY94"/>
  <c r="AX94"/>
  <c i="4" l="1" r="J39"/>
  <c i="2" r="J30"/>
  <c i="1" r="AG95"/>
  <c r="AN95"/>
  <c r="AV94"/>
  <c r="AK29"/>
  <c i="3" r="J30"/>
  <c i="1" r="AG96"/>
  <c r="AN96"/>
  <c i="5" r="J30"/>
  <c i="1" r="AG98"/>
  <c r="AN98"/>
  <c i="2" l="1" r="J39"/>
  <c i="3" r="J39"/>
  <c i="5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<sst xmlns="http://schemas.openxmlformats.org/spreadsheetml/2006/main">
  <si>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</si>
  <si>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</si>
  <si>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</si>
  <si>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</si>
  <si>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</si>
  <si>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{0add76f9-cdab-4c6e-9feb-cb26fa0aa15f}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</si>
  <si>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</si>
  <si>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</si>
  <si>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</si>
  <si>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</si>
  <si>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</si>
  <si>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</si>
  <si>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</si>
  <si>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</si>
  <si>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3/2017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</si>
  <si>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</si>
  <si>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</si>
  <si>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VC 17 s VHO 4</t>
  </si>
  <si>
    <t>KSO:</t>
  </si>
  <si>
    <t>CC-CZ:</t>
  </si>
  <si>
    <t>Místo:</t>
  </si>
  <si>
    <t>Hrochův Týnec</t>
  </si>
  <si>
    <t>Datum:</t>
  </si>
  <si>
    <t>26. 1. 2017</t>
  </si>
  <si>
    <t>Zadavatel:</t>
  </si>
  <si>
    <t>IČ:</t>
  </si>
  <si>
    <t xml:space="preserve">ČR-SPÚ KPÚ pro PK Pobočka Chrudim </t>
  </si>
  <si>
    <t>DIČ:</t>
  </si>
  <si>
    <t>Uchazeč:</t>
  </si>
  <si>
    <t>Vyplň údaj</t>
  </si>
  <si>
    <t>Projektant:</t>
  </si>
  <si>
    <t>SELLA&amp;AGRETA s.r.o.</t>
  </si>
  <si>
    <t>True</t>
  </si>
  <si>
    <t>Zpracovatel:</t>
  </si>
  <si>
    <t>Ing. Milan Petr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</si>
  <si>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</si>
  <si>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</si>
  <si>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</si>
  <si>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</si>
  <si>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</si>
  <si>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</si>
  <si>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</si>
  <si>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</si>
  <si>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</si>
  <si>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</si>
  <si>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</si>
  <si>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</si>
  <si>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</si>
  <si>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</si>
  <si>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</si>
  <si>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</si>
  <si>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</si>
  <si>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</si>
  <si>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</si>
  <si>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</si>
  <si>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</si>
  <si>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</si>
  <si>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</si>
  <si>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</si>
  <si>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</si>
  <si>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</si>
  <si>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</si>
  <si>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</si>
  <si>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</si>
  <si>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</si>
  <si>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</si>
  <si>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</si>
  <si>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</si>
  <si>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</si>
  <si>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</si>
  <si>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</si>
  <si>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</si>
  <si>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</si>
  <si>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</si>
  <si>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</si>
  <si>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</si>
  <si>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</si>
  <si>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</si>
  <si>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</si>
  <si>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</si>
  <si>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</si>
  <si>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3/2017-1</t>
  </si>
  <si>
    <t>SO 101 Polní cesta VC 17</t>
  </si>
  <si>
    <t>STA</t>
  </si>
  <si>
    <t>1</t>
  </si>
  <si>
    <t>{0b3c4b03-2ed6-401c-8fcd-1dbc0778481b}</t>
  </si>
  <si>
    <t>822 29</t>
  </si>
  <si>
    <t>2</t>
  </si>
  <si>
    <t>3/2017-2</t>
  </si>
  <si>
    <t xml:space="preserve"> SO 301 VHO 4 Odlehčovací protipovodňové zatrubnění</t>
  </si>
  <si>
    <t>{db4982f2-27ac-4c8f-864c-266382fab3a1}</t>
  </si>
  <si>
    <t>3/2017-0</t>
  </si>
  <si>
    <t>Vedlejší a ostatní náklady</t>
  </si>
  <si>
    <t>VON</t>
  </si>
  <si>
    <t>{a7b29e9a-2ae4-45d1-bf00-5a5a067fbbc6}</t>
  </si>
  <si>
    <t>3/2017-3</t>
  </si>
  <si>
    <t>Doprovodná zeleň</t>
  </si>
  <si>
    <t>{53f0e1d1-ed73-43ca-9515-29d105918703}</t>
  </si>
  <si>
    <t>KRYCÍ LIST SOUPISU PRACÍ</t>
  </si>
  <si>
    <t>Objekt:</t>
  </si>
  <si>
    <t>3/2017-1 - SO 101 Polní cesta VC 17</t>
  </si>
  <si>
    <t>211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</si>
  <si>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</si>
  <si>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</si>
  <si>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</si>
  <si>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</si>
  <si>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</si>
  <si>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</si>
  <si>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</si>
  <si>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</si>
  <si>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</si>
  <si>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</si>
  <si>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</si>
  <si>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</si>
  <si>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</si>
  <si>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</si>
  <si>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</si>
  <si>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</si>
  <si>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</si>
  <si>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</si>
  <si>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</si>
  <si>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</si>
  <si>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</si>
  <si>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</si>
  <si>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</si>
  <si>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</si>
  <si>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</si>
  <si>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</si>
  <si>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</si>
  <si>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</si>
  <si>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</si>
  <si>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</si>
  <si>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</si>
  <si>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</si>
  <si>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podkladu pl přes 200 m2 z kameniva drceného tl 200 mm</t>
  </si>
  <si>
    <t>m2</t>
  </si>
  <si>
    <t>4</t>
  </si>
  <si>
    <t>1280538385</t>
  </si>
  <si>
    <t>VV</t>
  </si>
  <si>
    <t>odstranění původních podkladů a krytů</t>
  </si>
  <si>
    <t>57</t>
  </si>
  <si>
    <t>Součet</t>
  </si>
  <si>
    <t>121101103</t>
  </si>
  <si>
    <t>Sejmutí ornice s přemístěním na vzdálenost do 250 m</t>
  </si>
  <si>
    <t>m3</t>
  </si>
  <si>
    <t>-1871084422</t>
  </si>
  <si>
    <t>skrývka ornice</t>
  </si>
  <si>
    <t>1159*1,1</t>
  </si>
  <si>
    <t>3</t>
  </si>
  <si>
    <t>121103111</t>
  </si>
  <si>
    <t>Skrývka zemin schopných zúrodnění v rovině a svahu do 1:5</t>
  </si>
  <si>
    <t>1417402025</t>
  </si>
  <si>
    <t>1159*0,25</t>
  </si>
  <si>
    <t>122202201</t>
  </si>
  <si>
    <t>Odkopávky a prokopávky nezapažené pro silnice objemu do 100 m3 v hornině tř. 3</t>
  </si>
  <si>
    <t>-569973328</t>
  </si>
  <si>
    <t>odkopávky pro komunikaci, sjezdy a ostatní</t>
  </si>
  <si>
    <t>57*0,9</t>
  </si>
  <si>
    <t>111*0,4</t>
  </si>
  <si>
    <t>5</t>
  </si>
  <si>
    <t>122202209</t>
  </si>
  <si>
    <t>Příplatek k odkopávkám a prokopávkám pro silnice v hornině tř. 3 za lepivost</t>
  </si>
  <si>
    <t>-1516695635</t>
  </si>
  <si>
    <t>k 0,5</t>
  </si>
  <si>
    <t>95,7*0,5 'Přepočtené koeficientem množství</t>
  </si>
  <si>
    <t>6</t>
  </si>
  <si>
    <t>132201102</t>
  </si>
  <si>
    <t>Hloubení rýh š do 600 mm v hornině tř. 3 objemu přes 100 m3</t>
  </si>
  <si>
    <t>-1039251541</t>
  </si>
  <si>
    <t>drenáž</t>
  </si>
  <si>
    <t>0,5*0,7*275*1,05</t>
  </si>
  <si>
    <t>7</t>
  </si>
  <si>
    <t>132201109</t>
  </si>
  <si>
    <t>Příplatek za lepivost k hloubení rýh š do 600 mm v hornině tř. 3</t>
  </si>
  <si>
    <t>-556241383</t>
  </si>
  <si>
    <t>101,063*0,5 'Přepočtené koeficientem množství</t>
  </si>
  <si>
    <t>8</t>
  </si>
  <si>
    <t>167101102</t>
  </si>
  <si>
    <t>Nakládání výkopku z hornin tř. 1 až 4 přes 100 m3</t>
  </si>
  <si>
    <t>-911850456</t>
  </si>
  <si>
    <t>1159*0,65</t>
  </si>
  <si>
    <t>odpočet ornice na ohumusování</t>
  </si>
  <si>
    <t>-194*0,1</t>
  </si>
  <si>
    <t>9</t>
  </si>
  <si>
    <t>162301101</t>
  </si>
  <si>
    <t>Vodorovné přemístění do 500 m výkopku/sypaniny z horniny tř. 1 až 4</t>
  </si>
  <si>
    <t>-1380597543</t>
  </si>
  <si>
    <t>10</t>
  </si>
  <si>
    <t>162701105</t>
  </si>
  <si>
    <t>Vodorovné přemístění do 10000 m výkopku/sypaniny z horniny tř. 1 až 4</t>
  </si>
  <si>
    <t>245297879</t>
  </si>
  <si>
    <t>11</t>
  </si>
  <si>
    <t>171201201</t>
  </si>
  <si>
    <t>Uložení sypaniny na skládky</t>
  </si>
  <si>
    <t>-17941215</t>
  </si>
  <si>
    <t>12</t>
  </si>
  <si>
    <t>180402111</t>
  </si>
  <si>
    <t>Založení parkového trávníku výsevem v rovině a ve svahu do 1:5</t>
  </si>
  <si>
    <t>1798273517</t>
  </si>
  <si>
    <t xml:space="preserve">osetí  krajů komunikace za krajnicí</t>
  </si>
  <si>
    <t>275*0,5*2</t>
  </si>
  <si>
    <t>13</t>
  </si>
  <si>
    <t>181101102</t>
  </si>
  <si>
    <t>Úprava pláně v zářezech v hornině tř. 1 až 4 se zhutněním</t>
  </si>
  <si>
    <t>635896038</t>
  </si>
  <si>
    <t>úprava pláně</t>
  </si>
  <si>
    <t>(1159+111+12)*1,1</t>
  </si>
  <si>
    <t>14</t>
  </si>
  <si>
    <t>181301101</t>
  </si>
  <si>
    <t>Rozprostření ornice tl vrstvy do 100 mm pl do 500 m2 v rovině nebo ve svahu do 1:5</t>
  </si>
  <si>
    <t>-502150373</t>
  </si>
  <si>
    <t>ohumusocvání ploch za krajnicí komunikace</t>
  </si>
  <si>
    <t>141+53</t>
  </si>
  <si>
    <t>182101101</t>
  </si>
  <si>
    <t>Svahování v zářezech v hornině tř. 1 až 4</t>
  </si>
  <si>
    <t>-1141049054</t>
  </si>
  <si>
    <t>svahování u propustku</t>
  </si>
  <si>
    <t>16</t>
  </si>
  <si>
    <t>919735112</t>
  </si>
  <si>
    <t>Řezání stávajícího živičného krytu hl do 100 mm</t>
  </si>
  <si>
    <t>m</t>
  </si>
  <si>
    <t>-118342205</t>
  </si>
  <si>
    <t>zařáznutí krytu komunikace u napojení na MK</t>
  </si>
  <si>
    <t>20+12</t>
  </si>
  <si>
    <t>17</t>
  </si>
  <si>
    <t>938902112</t>
  </si>
  <si>
    <t>Čištění příkopů komunikací příkopovým rypadlem objem nánosu do 0,3 m3/m</t>
  </si>
  <si>
    <t>2099769665</t>
  </si>
  <si>
    <t xml:space="preserve">čištění příkopu  komunikace III/32246 s urovnáním do spádu</t>
  </si>
  <si>
    <t>40</t>
  </si>
  <si>
    <t>18</t>
  </si>
  <si>
    <t>979097115</t>
  </si>
  <si>
    <t>Poplatek za skládku - ornice</t>
  </si>
  <si>
    <t>t</t>
  </si>
  <si>
    <t>-1776228637</t>
  </si>
  <si>
    <t>k 1,9</t>
  </si>
  <si>
    <t>1220,463*1,9 'Přepočtené koeficientem množství</t>
  </si>
  <si>
    <t>Zakládání</t>
  </si>
  <si>
    <t>19</t>
  </si>
  <si>
    <t>211571111</t>
  </si>
  <si>
    <t>Výplň odvodňovacích žeber nebo trativodů štěrkopískem tříděným</t>
  </si>
  <si>
    <t>1903056132</t>
  </si>
  <si>
    <t>20</t>
  </si>
  <si>
    <t>212572111</t>
  </si>
  <si>
    <t>Lože pro trativody ze štěrkopísku tříděného</t>
  </si>
  <si>
    <t>-423525065</t>
  </si>
  <si>
    <t>drenáž komunikace</t>
  </si>
  <si>
    <t>275*0,1*0,5</t>
  </si>
  <si>
    <t>212752212</t>
  </si>
  <si>
    <t>Trativod z drenážních trubek plastových flexibilních D do 100 mm včetně lože otevřený výkop</t>
  </si>
  <si>
    <t>-729181458</t>
  </si>
  <si>
    <t>275*1,1</t>
  </si>
  <si>
    <t>22</t>
  </si>
  <si>
    <t>M</t>
  </si>
  <si>
    <t>286112230</t>
  </si>
  <si>
    <t>trubka drenážní flexibilní D 100 mm</t>
  </si>
  <si>
    <t>-1316106052</t>
  </si>
  <si>
    <t>275*1,1*1,15</t>
  </si>
  <si>
    <t>23</t>
  </si>
  <si>
    <t>213141111</t>
  </si>
  <si>
    <t>Zřízení vrstvy z geotextilie v rovině nebo ve sklonu do 1:5 š do 3 m</t>
  </si>
  <si>
    <t>-1392521040</t>
  </si>
  <si>
    <t>ochrana pláně</t>
  </si>
  <si>
    <t>1159+111+12</t>
  </si>
  <si>
    <t>24</t>
  </si>
  <si>
    <t>693110750</t>
  </si>
  <si>
    <t>geoNetex S 400 šíře 500 cm, 400 g/m2</t>
  </si>
  <si>
    <t>477506656</t>
  </si>
  <si>
    <t>P</t>
  </si>
  <si>
    <t xml:space="preserve">Poznámka k položce:_x000d_
geoNETEX S 400, Plošná hmotnost: 400 g/m2, Pevnost v tahu (podélně/příčně): 23/15 kN/m, Statické protržení (CBR): 3100 N, Funkce: F, F+S  Šířka max.: 5 m, Délka nábalu: 100 m</t>
  </si>
  <si>
    <t>k 1,1</t>
  </si>
  <si>
    <t>1282*1,1 'Přepočtené koeficientem množství</t>
  </si>
  <si>
    <t>Vodorovné konstrukce</t>
  </si>
  <si>
    <t>25</t>
  </si>
  <si>
    <t>119001421</t>
  </si>
  <si>
    <t>Dočasné zajištění kabelů a kabelových tratí ze 3 volně ložených kabelů</t>
  </si>
  <si>
    <t>1421315456</t>
  </si>
  <si>
    <t>Výkop pro chráničky O2</t>
  </si>
  <si>
    <t>(10+10)</t>
  </si>
  <si>
    <t>26</t>
  </si>
  <si>
    <t>38899521tel</t>
  </si>
  <si>
    <t xml:space="preserve">D+M Chránička kabelů dělená HDPE  DN 165</t>
  </si>
  <si>
    <t>-56520417</t>
  </si>
  <si>
    <t>27</t>
  </si>
  <si>
    <t>451573111</t>
  </si>
  <si>
    <t>Lože pod potrubí otevřený výkop ze štěrkopísku</t>
  </si>
  <si>
    <t>1181608046</t>
  </si>
  <si>
    <t>(10+10)*0,6*0,1</t>
  </si>
  <si>
    <t>Komunikace</t>
  </si>
  <si>
    <t>28</t>
  </si>
  <si>
    <t>171102111</t>
  </si>
  <si>
    <t>Uložení sypaniny z hornin nesoudržných a sypkých do násypů zhutněných v aktivní zóně</t>
  </si>
  <si>
    <t>549928778</t>
  </si>
  <si>
    <t xml:space="preserve"> Výměna nevyhovujících zemin v akt. zóně pod asfalt - kaverny</t>
  </si>
  <si>
    <t>60*0,35</t>
  </si>
  <si>
    <t>násypy</t>
  </si>
  <si>
    <t>(1159+12)*0,45</t>
  </si>
  <si>
    <t>29</t>
  </si>
  <si>
    <t>583441980</t>
  </si>
  <si>
    <t xml:space="preserve">štěrkodrť frakce 0-63 </t>
  </si>
  <si>
    <t>-661408386</t>
  </si>
  <si>
    <t>57*0,2</t>
  </si>
  <si>
    <t>skrývka ornice - akt zóna</t>
  </si>
  <si>
    <t>(1159+12)*0,2</t>
  </si>
  <si>
    <t>266,6*1,9 'Přepočtené koeficientem množství</t>
  </si>
  <si>
    <t>30</t>
  </si>
  <si>
    <t>583312010</t>
  </si>
  <si>
    <t>štěrkopísek netříděný stabilizační zemina</t>
  </si>
  <si>
    <t>-1754397412</t>
  </si>
  <si>
    <t>57*0,4</t>
  </si>
  <si>
    <t>(1159+12)*0,4</t>
  </si>
  <si>
    <t>491,2*1,9 'Přepočtené koeficientem množství</t>
  </si>
  <si>
    <t>31</t>
  </si>
  <si>
    <t>174102101</t>
  </si>
  <si>
    <t>Zásyp jam, šachet a rýh do 30 m3 sypaninou se zhutněním při překopech inženýrských sítí</t>
  </si>
  <si>
    <t>-1828504873</t>
  </si>
  <si>
    <t xml:space="preserve">zásyp u propustku </t>
  </si>
  <si>
    <t>10*2</t>
  </si>
  <si>
    <t>32</t>
  </si>
  <si>
    <t>-1286110799</t>
  </si>
  <si>
    <t xml:space="preserve">zásyp propustku </t>
  </si>
  <si>
    <t>20*1,9 'Přepočtené koeficientem množství</t>
  </si>
  <si>
    <t>33</t>
  </si>
  <si>
    <t>564851111</t>
  </si>
  <si>
    <t>Podklad ze štěrkodrtě ŠD tl 150 mm</t>
  </si>
  <si>
    <t>614267437</t>
  </si>
  <si>
    <t>podklad ŠD pod asfalt č.1</t>
  </si>
  <si>
    <t>111*1,03</t>
  </si>
  <si>
    <t>34</t>
  </si>
  <si>
    <t>1626616464</t>
  </si>
  <si>
    <t>podklad ŠD pod asfalt č.2</t>
  </si>
  <si>
    <t>35</t>
  </si>
  <si>
    <t>564861111</t>
  </si>
  <si>
    <t>Podklad ze štěrkodrtě ŠD tl 200 mm</t>
  </si>
  <si>
    <t>-552313085</t>
  </si>
  <si>
    <t xml:space="preserve">pod vozovku z  MZK</t>
  </si>
  <si>
    <t>36</t>
  </si>
  <si>
    <t>564952114</t>
  </si>
  <si>
    <t>Podklad z mechanicky zpevněného kameniva MZK tl 180 mm</t>
  </si>
  <si>
    <t>733239388</t>
  </si>
  <si>
    <t xml:space="preserve">vozovka  MZK</t>
  </si>
  <si>
    <t>1159*1,03</t>
  </si>
  <si>
    <t>37</t>
  </si>
  <si>
    <t>565155121</t>
  </si>
  <si>
    <t>Asfaltový beton vrstva podkladní ACP 16 (obalované kamenivo OKS) tl 70 mm š přes 3 m</t>
  </si>
  <si>
    <t>-1061999621</t>
  </si>
  <si>
    <t xml:space="preserve">připojení asfalt </t>
  </si>
  <si>
    <t>38</t>
  </si>
  <si>
    <t>569851111</t>
  </si>
  <si>
    <t>Zpevnění krajnic štěrkodrtí tl 150 mm</t>
  </si>
  <si>
    <t>-1984041607</t>
  </si>
  <si>
    <t>krajnice</t>
  </si>
  <si>
    <t>39</t>
  </si>
  <si>
    <t>569903311</t>
  </si>
  <si>
    <t>Zřízení zemních krajnic se zhutněním</t>
  </si>
  <si>
    <t>-628700719</t>
  </si>
  <si>
    <t>zřízení zemních krajnic</t>
  </si>
  <si>
    <t>2* 269,7*0,3*0,5</t>
  </si>
  <si>
    <t>573111112</t>
  </si>
  <si>
    <t>Postřik živičný infiltrační s posypem z asfaltu množství 1 kg/m2</t>
  </si>
  <si>
    <t>-920089677</t>
  </si>
  <si>
    <t>41</t>
  </si>
  <si>
    <t>573231111</t>
  </si>
  <si>
    <t>Postřik živičný spojovací ze silniční emulze v množství do 0,7 kg/m2</t>
  </si>
  <si>
    <t>-863225939</t>
  </si>
  <si>
    <t>42</t>
  </si>
  <si>
    <t>577134221</t>
  </si>
  <si>
    <t>Asfaltový beton vrstva obrusná ACO 11 (ABS) tř. II tl 40 mm š přes 3 m z nemodifikovaného asfaltu</t>
  </si>
  <si>
    <t>1844464298</t>
  </si>
  <si>
    <t>43</t>
  </si>
  <si>
    <t>591111111</t>
  </si>
  <si>
    <t>Kladení dlažby z kostek velkých z kamene do lože z kameniva těženého tl 40 mm</t>
  </si>
  <si>
    <t>-612304082</t>
  </si>
  <si>
    <t>proužek z kostek žulových</t>
  </si>
  <si>
    <t>0,30*17</t>
  </si>
  <si>
    <t>44</t>
  </si>
  <si>
    <t>583801600</t>
  </si>
  <si>
    <t>kostka dlažební velká, materiálová skupina I/2 velikost 10/10 třída II šedá</t>
  </si>
  <si>
    <t>-1756693773</t>
  </si>
  <si>
    <t>dlažba žulová</t>
  </si>
  <si>
    <t>(0,3*17*0,2)*2,600</t>
  </si>
  <si>
    <t>45</t>
  </si>
  <si>
    <t>599141111</t>
  </si>
  <si>
    <t>Vyplnění spár mezi dílci živičnou zálivkou</t>
  </si>
  <si>
    <t>-1265903645</t>
  </si>
  <si>
    <t>zalití spár u napojení</t>
  </si>
  <si>
    <t>46</t>
  </si>
  <si>
    <t>916431111</t>
  </si>
  <si>
    <t xml:space="preserve">Osazení bezbariérového nájezdového  betonového obrubníku do betonového lože tl 150 mm</t>
  </si>
  <si>
    <t>-1142935729</t>
  </si>
  <si>
    <t>sjezdy</t>
  </si>
  <si>
    <t>47</t>
  </si>
  <si>
    <t>592174680</t>
  </si>
  <si>
    <t>obrubník betonový silniční nájezdový Standard 100x15x15 cm</t>
  </si>
  <si>
    <t>kus</t>
  </si>
  <si>
    <t>276771371</t>
  </si>
  <si>
    <t>48</t>
  </si>
  <si>
    <t>572340112</t>
  </si>
  <si>
    <t>Vyspravení krytu komunikací po překopech plochy do 15 m2 asfaltovým betonem ACO (AB) tl 70 mm</t>
  </si>
  <si>
    <t>-657596463</t>
  </si>
  <si>
    <t>překop III</t>
  </si>
  <si>
    <t>6*2,2</t>
  </si>
  <si>
    <t>Ostatní konstrukce a práce-bourání</t>
  </si>
  <si>
    <t>49</t>
  </si>
  <si>
    <t>912211111</t>
  </si>
  <si>
    <t>Montáž směrového sloupku silničního plastového prosté uložení bez betonového základu</t>
  </si>
  <si>
    <t>-935848693</t>
  </si>
  <si>
    <t>sloupek na vjezdu na PC</t>
  </si>
  <si>
    <t>50</t>
  </si>
  <si>
    <t>404451500</t>
  </si>
  <si>
    <t>sloupek silniční plastový s retroreflexní fólií směrový 1200 mm</t>
  </si>
  <si>
    <t>-1687517513</t>
  </si>
  <si>
    <t>997</t>
  </si>
  <si>
    <t>Přesun sutě</t>
  </si>
  <si>
    <t>51</t>
  </si>
  <si>
    <t>997002519</t>
  </si>
  <si>
    <t>Příplatek ZKD 1 km přemístění suti a vybouraných hmot (10km)</t>
  </si>
  <si>
    <t>-1595856341</t>
  </si>
  <si>
    <t>9*24,29</t>
  </si>
  <si>
    <t>52</t>
  </si>
  <si>
    <t>997211511</t>
  </si>
  <si>
    <t>Vodorovná doprava suti po suchu na vzdálenost do 1 km</t>
  </si>
  <si>
    <t>569329925</t>
  </si>
  <si>
    <t>53</t>
  </si>
  <si>
    <t>997211611</t>
  </si>
  <si>
    <t>Nakládání suti na dopravní prostředky pro vodorovnou dopravu</t>
  </si>
  <si>
    <t>1825405751</t>
  </si>
  <si>
    <t>54</t>
  </si>
  <si>
    <t>997221815.suť</t>
  </si>
  <si>
    <t>Poplatek za uložení suti na skládce (skládkovné)</t>
  </si>
  <si>
    <t>183547514</t>
  </si>
  <si>
    <t>24,290</t>
  </si>
  <si>
    <t>998</t>
  </si>
  <si>
    <t>Přesun hmot</t>
  </si>
  <si>
    <t>55</t>
  </si>
  <si>
    <t>998225111</t>
  </si>
  <si>
    <t>Přesun hmot pro pozemní komunikace a letiště s krytem živičným</t>
  </si>
  <si>
    <t>-1600175556</t>
  </si>
  <si>
    <t xml:space="preserve">3/2017-2 -  SO 301 VHO 4 Odlehčovací protipovodňové zatrubnění</t>
  </si>
  <si>
    <t xml:space="preserve">    8 - Trubní vedení</t>
  </si>
  <si>
    <t xml:space="preserve">    99 - Přesun hmot</t>
  </si>
  <si>
    <t>111201101</t>
  </si>
  <si>
    <t>Odstranění křovin a stromů průměru kmene do 100 mm i s kořeny z celkové plochy do 1000 m2</t>
  </si>
  <si>
    <t>-1510112143</t>
  </si>
  <si>
    <t>křoviny na trase</t>
  </si>
  <si>
    <t>111251111</t>
  </si>
  <si>
    <t>Drcení ořezaných větví D do 100 mm s odvozem do 20 km</t>
  </si>
  <si>
    <t>-1665029792</t>
  </si>
  <si>
    <t>112101105</t>
  </si>
  <si>
    <t>Kácení stromů listnatých D kmene do 1100 mm</t>
  </si>
  <si>
    <t>-1668683190</t>
  </si>
  <si>
    <t>stromy v trase</t>
  </si>
  <si>
    <t>112201105</t>
  </si>
  <si>
    <t>Odstranění pařezů D přes 900 mm</t>
  </si>
  <si>
    <t>1564887071</t>
  </si>
  <si>
    <t>115101201</t>
  </si>
  <si>
    <t>Čerpání vody na dopravní výšku do 10 m průměrný přítok do 500 l/min</t>
  </si>
  <si>
    <t>hod</t>
  </si>
  <si>
    <t>-830961346</t>
  </si>
  <si>
    <t>čerpání vody</t>
  </si>
  <si>
    <t>15*8</t>
  </si>
  <si>
    <t>115101301</t>
  </si>
  <si>
    <t>Pohotovost čerpací soupravy pro dopravní výšku do 10 m přítok do 500 l/min</t>
  </si>
  <si>
    <t>den</t>
  </si>
  <si>
    <t>426926959</t>
  </si>
  <si>
    <t>pohotovost čs</t>
  </si>
  <si>
    <t>-1836710425</t>
  </si>
  <si>
    <t>U chrániček O2</t>
  </si>
  <si>
    <t>3+3</t>
  </si>
  <si>
    <t>120001101</t>
  </si>
  <si>
    <t>Příplatek za ztížení vykopávky v blízkosti podzemního vedení</t>
  </si>
  <si>
    <t>-108260203</t>
  </si>
  <si>
    <t xml:space="preserve">ztížení vykopávek u křížení s vedením o2 </t>
  </si>
  <si>
    <t>132301202</t>
  </si>
  <si>
    <t>Hloubení rýh š. do 2000mm v hor. tř. 4 objemu do 1000m3</t>
  </si>
  <si>
    <t>936492550</t>
  </si>
  <si>
    <t>rýha pro potrubí dn 800</t>
  </si>
  <si>
    <t>1,8*2,04*249</t>
  </si>
  <si>
    <t>132301209</t>
  </si>
  <si>
    <t>Příplatek za lepivost k hloubení rýh š do 2000 mm v hornině tř. 4</t>
  </si>
  <si>
    <t>743289971</t>
  </si>
  <si>
    <t>rýha pro potrubí dn 800 příplatek 50%</t>
  </si>
  <si>
    <t>914,328*0,5 'Přepočtené koeficientem množství</t>
  </si>
  <si>
    <t>133301101</t>
  </si>
  <si>
    <t xml:space="preserve">Hloubení šachet v hornině tř. 4 </t>
  </si>
  <si>
    <t>-855379435</t>
  </si>
  <si>
    <t>šachty</t>
  </si>
  <si>
    <t>3*3*7*2</t>
  </si>
  <si>
    <t>133301109</t>
  </si>
  <si>
    <t>Příplatek za lepivost u hloubení šachet v hornině tř. 4</t>
  </si>
  <si>
    <t>1161760021</t>
  </si>
  <si>
    <t>šachty příplatek za lepivost 50%</t>
  </si>
  <si>
    <t>126*0,5 'Přepočtené koeficientem množství</t>
  </si>
  <si>
    <t>151201102</t>
  </si>
  <si>
    <t>Zřízení zátažného pažení a rozepření stěn rýh hl do 4 m</t>
  </si>
  <si>
    <t>1763920417</t>
  </si>
  <si>
    <t>pažení výkopu pro kanalizaci</t>
  </si>
  <si>
    <t>2*2,04*249+10</t>
  </si>
  <si>
    <t>151201112</t>
  </si>
  <si>
    <t>Odstranění zátažného pažení a rozepření stěn rýh hl do 4 m</t>
  </si>
  <si>
    <t>-493501529</t>
  </si>
  <si>
    <t>pažení výkopu pro kanalizaci - odstranění</t>
  </si>
  <si>
    <t>161101101</t>
  </si>
  <si>
    <t>Svislé přemístění výkopku z horniny tř. 1 až 4 hl výkopu do 2,5 m</t>
  </si>
  <si>
    <t>1401254627</t>
  </si>
  <si>
    <t>1040,328*0,5 'Přepočtené koeficientem množství</t>
  </si>
  <si>
    <t>961271598</t>
  </si>
  <si>
    <t>-1510190145</t>
  </si>
  <si>
    <t>-1137513859</t>
  </si>
  <si>
    <t>1203160746</t>
  </si>
  <si>
    <t>171201211</t>
  </si>
  <si>
    <t>Poplatek za uložení sypaniny na skládce (skládkovné)</t>
  </si>
  <si>
    <t>1740932320</t>
  </si>
  <si>
    <t>1040,328*1,9 'Přepočtené koeficientem množství</t>
  </si>
  <si>
    <t>174101101</t>
  </si>
  <si>
    <t>Zásyp jam, šachet rýh nebo kolem objektů sypaninou se zhutněním</t>
  </si>
  <si>
    <t>45078311</t>
  </si>
  <si>
    <t>rýha pro potrubí dn 800 zásyp</t>
  </si>
  <si>
    <t>1,332*249</t>
  </si>
  <si>
    <t>3*3*7*2*0,5</t>
  </si>
  <si>
    <t>583373690</t>
  </si>
  <si>
    <t>štěrkopísek frakce 0-63 třída B</t>
  </si>
  <si>
    <t>904774307</t>
  </si>
  <si>
    <t>394,668*1,9 'Přepočtené koeficientem množství</t>
  </si>
  <si>
    <t>175101101</t>
  </si>
  <si>
    <t>Obsypání potrubí bez prohození sypaniny z hornin tř. 1 až 4 uloženým do 3 m od kraje výkopu</t>
  </si>
  <si>
    <t>-368740185</t>
  </si>
  <si>
    <t>rýha pro potrubí dn 800 obsyp +30</t>
  </si>
  <si>
    <t>1,495*249</t>
  </si>
  <si>
    <t>583373450</t>
  </si>
  <si>
    <t>štěrkopísek frakce 0-32</t>
  </si>
  <si>
    <t>2007721622</t>
  </si>
  <si>
    <t>372,255*1,9 'Přepočtené koeficientem množství</t>
  </si>
  <si>
    <t>211561111</t>
  </si>
  <si>
    <t>Výplň odvodňovacích žeber nebo trativodů kamenivem hrubým drceným frakce 4 až 16 mm</t>
  </si>
  <si>
    <t>-340259401</t>
  </si>
  <si>
    <t xml:space="preserve"> drenáž u potrubí</t>
  </si>
  <si>
    <t>0,25*249</t>
  </si>
  <si>
    <t>132810816</t>
  </si>
  <si>
    <t>odvodnění ve dně rýhy</t>
  </si>
  <si>
    <t>249</t>
  </si>
  <si>
    <t>-2130506758</t>
  </si>
  <si>
    <t>451317777</t>
  </si>
  <si>
    <t>Podklad nebo lože pod dlažbu vodorovný nebo do sklonu 1:5 z betonu prostého tl do 100 mm</t>
  </si>
  <si>
    <t>-544648913</t>
  </si>
  <si>
    <t>5*13,31</t>
  </si>
  <si>
    <t>452318510</t>
  </si>
  <si>
    <t>Zajišťovací práh z betonu prostého se zvýšenými nároky na prostředí</t>
  </si>
  <si>
    <t>120026969</t>
  </si>
  <si>
    <t xml:space="preserve">zajišťovací  práh</t>
  </si>
  <si>
    <t>0,5*2*2,5</t>
  </si>
  <si>
    <t>452351101</t>
  </si>
  <si>
    <t>Bednění podkladních desek nebo bloků nebo sedlového lože otevřený výkop</t>
  </si>
  <si>
    <t>-1636373429</t>
  </si>
  <si>
    <t>bednění</t>
  </si>
  <si>
    <t>2,5*2*2</t>
  </si>
  <si>
    <t>0,5*2*2</t>
  </si>
  <si>
    <t>452368211</t>
  </si>
  <si>
    <t>Výztuž podkladních desek nebo bloků nebo pražců otevřený výkop ze svařovaných sítí Kari</t>
  </si>
  <si>
    <t>-797432937</t>
  </si>
  <si>
    <t>0,225</t>
  </si>
  <si>
    <t>462511270</t>
  </si>
  <si>
    <t>Zához z lomového kamene bez proštěrkování z terénu hmotnost do 80 kg</t>
  </si>
  <si>
    <t>-590266319</t>
  </si>
  <si>
    <t>zához zrno do 80 kg</t>
  </si>
  <si>
    <t>6*10*0,4</t>
  </si>
  <si>
    <t>462519002</t>
  </si>
  <si>
    <t>Příplatek za urovnání ploch záhozu z lomového kamene hmotnost do 200 kg</t>
  </si>
  <si>
    <t>2124107852</t>
  </si>
  <si>
    <t>6*10</t>
  </si>
  <si>
    <t>465511512</t>
  </si>
  <si>
    <t>Dlažba z lomového kamene do malty s vyplněním spár maltou a vyspárováním plocha do 20 m2 tl 250 mm</t>
  </si>
  <si>
    <t>-1751506935</t>
  </si>
  <si>
    <t>Trubní vedení</t>
  </si>
  <si>
    <t>451541111</t>
  </si>
  <si>
    <t>Lože pod potrubí otevřený výkop ze štěrkodrtě</t>
  </si>
  <si>
    <t>-165602949</t>
  </si>
  <si>
    <t>lože pod potrubí u výtoku</t>
  </si>
  <si>
    <t>4*1,8*0,100</t>
  </si>
  <si>
    <t>452112111</t>
  </si>
  <si>
    <t>Osazení betonových prstenců nebo rámů v do 100 mm</t>
  </si>
  <si>
    <t>-2125272445</t>
  </si>
  <si>
    <t>592241750</t>
  </si>
  <si>
    <t>prstenec betonový vyrovnávací TBW-Q 625/60/120 62,5x6x12 cm</t>
  </si>
  <si>
    <t>2141378152</t>
  </si>
  <si>
    <t>592241760</t>
  </si>
  <si>
    <t>prstenec betonový vyrovnávací TBW-Q 625/80/120 62,5x8x12 cm</t>
  </si>
  <si>
    <t>73827172</t>
  </si>
  <si>
    <t>592241770</t>
  </si>
  <si>
    <t>prstenec betonový vyrovnávací TBW-Q 625/100/120 62,5x10x12 cm</t>
  </si>
  <si>
    <t>1078349500</t>
  </si>
  <si>
    <t>452112121</t>
  </si>
  <si>
    <t>Osazení betonových prstenců nebo rámů v do 200 mm</t>
  </si>
  <si>
    <t>688042098</t>
  </si>
  <si>
    <t>592241380</t>
  </si>
  <si>
    <t>prstenec betonový vyrovnávací TBW-Q 625/120/90 62,5x12x9 cm</t>
  </si>
  <si>
    <t>-2132034090</t>
  </si>
  <si>
    <t>452312131</t>
  </si>
  <si>
    <t>Sedlové lože z betonu prostého tř. C 12/15 otevřený výkop</t>
  </si>
  <si>
    <t>-1694941729</t>
  </si>
  <si>
    <t>lože pod potrubí z betonu C 12/15</t>
  </si>
  <si>
    <t>249*0,5</t>
  </si>
  <si>
    <t>822472111</t>
  </si>
  <si>
    <t>Montáž potrubí z trub TZH s integrovaným těsněním otevřený výkop sklon do 20 % DN 800</t>
  </si>
  <si>
    <t>1378991576</t>
  </si>
  <si>
    <t>Kanalizace z trub ŽB s int. těsněním</t>
  </si>
  <si>
    <t>592224120</t>
  </si>
  <si>
    <t>trouba hrdlová přímá železobet. s integrovaným těsněním DEHA TZH-Q 800/2500 80 x 250 x 11,5 cm</t>
  </si>
  <si>
    <t>1025040418</t>
  </si>
  <si>
    <t>249/2,5*1,05</t>
  </si>
  <si>
    <t>822472191</t>
  </si>
  <si>
    <t>Příplatek za práci na potrubí z trub TZH s integrovaným těsněním sklon nad 20 % DN 800 až 1200</t>
  </si>
  <si>
    <t>1533608930</t>
  </si>
  <si>
    <t>892471111</t>
  </si>
  <si>
    <t>Tlaková zkouška vodou potrubí DN 800</t>
  </si>
  <si>
    <t>-1212223428</t>
  </si>
  <si>
    <t>894401211</t>
  </si>
  <si>
    <t>Osazení betonových dílců pro šachty skruží rovných</t>
  </si>
  <si>
    <t>-284985763</t>
  </si>
  <si>
    <t>894411151.800</t>
  </si>
  <si>
    <t>Zřízení šachet kanalizačních z betonových dílců na potrubí DN 800 dno beton tř. C 25/30</t>
  </si>
  <si>
    <t>-712930438</t>
  </si>
  <si>
    <t>592243480.1500</t>
  </si>
  <si>
    <t>těsnění elastometrové pro spojení šachetních dílů EMT DN 1500</t>
  </si>
  <si>
    <t>1673809551</t>
  </si>
  <si>
    <t>592243640.1503</t>
  </si>
  <si>
    <t xml:space="preserve">deska zákrytová betonová šachetní  šachtový kónus  TZK-Q 1500(600)/200</t>
  </si>
  <si>
    <t>-843944616</t>
  </si>
  <si>
    <t>592241020.500</t>
  </si>
  <si>
    <t>skruž betonová TDS-Q 1500/500/150</t>
  </si>
  <si>
    <t>-134202234</t>
  </si>
  <si>
    <t>592241020.1500</t>
  </si>
  <si>
    <t>skruž betonová TDS-Q 1500/1500/150</t>
  </si>
  <si>
    <t>611126600</t>
  </si>
  <si>
    <t>592241300.1500</t>
  </si>
  <si>
    <t>deska betonová přechodová TZK-Q 1500/(600)/200</t>
  </si>
  <si>
    <t>984095270</t>
  </si>
  <si>
    <t>592243370.1500</t>
  </si>
  <si>
    <t>dno betonové šachty kanalizační TBZ-Q excelent 1500/1000-1400</t>
  </si>
  <si>
    <t>1170522771</t>
  </si>
  <si>
    <t>899103111</t>
  </si>
  <si>
    <t>Osazení poklopů litinových nebo ocelových včetně rámů hmotnosti nad 100 do 150 kg</t>
  </si>
  <si>
    <t>-1624285159</t>
  </si>
  <si>
    <t>56</t>
  </si>
  <si>
    <t>552414120</t>
  </si>
  <si>
    <t>poklop šachtový s rámem DN600 třída D 400, Bituplan bez odvětrání se znakem ŘSD ČR</t>
  </si>
  <si>
    <t>930191264</t>
  </si>
  <si>
    <t>919443111</t>
  </si>
  <si>
    <t>V výtokový objekt z trub do DN 800</t>
  </si>
  <si>
    <t>-476718424</t>
  </si>
  <si>
    <t>dle pd C 2.2.5</t>
  </si>
  <si>
    <t>58</t>
  </si>
  <si>
    <t>919535556</t>
  </si>
  <si>
    <t>Obetonování potrubí zvýšenými nároky na prostředí tř. C 25/30</t>
  </si>
  <si>
    <t>891426139</t>
  </si>
  <si>
    <t>stabilizace výtoku</t>
  </si>
  <si>
    <t>1,5*4</t>
  </si>
  <si>
    <t>59</t>
  </si>
  <si>
    <t>960111221</t>
  </si>
  <si>
    <t>Bourání konstrukcí z dílců prefabrikovaných betonových a železobetonových</t>
  </si>
  <si>
    <t>126684087</t>
  </si>
  <si>
    <t>stáv kce</t>
  </si>
  <si>
    <t>2*2,5</t>
  </si>
  <si>
    <t>99</t>
  </si>
  <si>
    <t>60</t>
  </si>
  <si>
    <t>998274101</t>
  </si>
  <si>
    <t>Přesun hmot pro trubní vedení z trub betonových otevřený výkop</t>
  </si>
  <si>
    <t>-1435841131</t>
  </si>
  <si>
    <t>61</t>
  </si>
  <si>
    <t>998274124</t>
  </si>
  <si>
    <t>Příplatek k přesunu hmot pro trubní vedení z trub betonových za zvětšený přesun hmot do 500 m</t>
  </si>
  <si>
    <t>1407971515</t>
  </si>
  <si>
    <t>62</t>
  </si>
  <si>
    <t>979097115.s</t>
  </si>
  <si>
    <t>Poplatek za skládku - suť</t>
  </si>
  <si>
    <t>-1604694852</t>
  </si>
  <si>
    <t>63</t>
  </si>
  <si>
    <t>-1900221908</t>
  </si>
  <si>
    <t>12,235*9</t>
  </si>
  <si>
    <t>64</t>
  </si>
  <si>
    <t>752687486</t>
  </si>
  <si>
    <t>65</t>
  </si>
  <si>
    <t>575315167</t>
  </si>
  <si>
    <t>3/2017-0 - Vedlejší a ostatní náklady</t>
  </si>
  <si>
    <t>VRN - Vedlejší rozpočtové náklady</t>
  </si>
  <si>
    <t>VRN</t>
  </si>
  <si>
    <t>Vedlejší rozpočtové náklady</t>
  </si>
  <si>
    <t>011503000</t>
  </si>
  <si>
    <t>Stavební průzkum bez rozlišení</t>
  </si>
  <si>
    <t>soubor</t>
  </si>
  <si>
    <t>1024</t>
  </si>
  <si>
    <t>175526425</t>
  </si>
  <si>
    <t xml:space="preserve">Archeologický průzkum,  ZAV, významější nálezy se neočekávají</t>
  </si>
  <si>
    <t>012103000</t>
  </si>
  <si>
    <t>Geodetické práce před výstavbou</t>
  </si>
  <si>
    <t>961503979</t>
  </si>
  <si>
    <t>SO 101</t>
  </si>
  <si>
    <t>Délka cesty VC 17</t>
  </si>
  <si>
    <t>269,74m</t>
  </si>
  <si>
    <t xml:space="preserve">SO 301 </t>
  </si>
  <si>
    <t>Dékla kanalizace 220,4 m</t>
  </si>
  <si>
    <t>012303000</t>
  </si>
  <si>
    <t>Geodetické práce po výstavbě</t>
  </si>
  <si>
    <t>-1525619079</t>
  </si>
  <si>
    <t>Geodetické zaměření skutečně provedeného díla, vč. případných geometrických plánů pro kolaudační řízení</t>
  </si>
  <si>
    <t>3x v tištěné podobě a 1x v digitálním vyhotovení</t>
  </si>
  <si>
    <t xml:space="preserve">GP v patřičných  počtech ppro zápis do KN</t>
  </si>
  <si>
    <t>013254000</t>
  </si>
  <si>
    <t>Dokumentace skutečného provedení stavby</t>
  </si>
  <si>
    <t>-553229374</t>
  </si>
  <si>
    <t>3x tištěná dokumentace, 1x na CD</t>
  </si>
  <si>
    <t>032903000</t>
  </si>
  <si>
    <t>Náklady na provoz a údržbu vybavení staveniště</t>
  </si>
  <si>
    <t>1849423393</t>
  </si>
  <si>
    <t>Zajištění a zabezpečení staveniště, zřízení a likvidace zařízení staveniště, vč. případných přípojek, přístupů a skládek, deponií a pod.</t>
  </si>
  <si>
    <t xml:space="preserve">Zřízení čistících zón  před výjezdem z obvodu staveniště.</t>
  </si>
  <si>
    <t>Uvedení pozemků do původního stavu.</t>
  </si>
  <si>
    <t>034403000</t>
  </si>
  <si>
    <t>Dopravní značení na staveništi</t>
  </si>
  <si>
    <t>2069200288</t>
  </si>
  <si>
    <t xml:space="preserve">Projednání a zajištění zvláštního užívání komunikací a veřejných ploch, včetně zajištění dopravního značení, a to v rozsahu nezbytném pro řádné </t>
  </si>
  <si>
    <t xml:space="preserve">a bezpečné provádění stavby, včetně projektu DIO </t>
  </si>
  <si>
    <t>043194000</t>
  </si>
  <si>
    <t>Ostatní zkoušky</t>
  </si>
  <si>
    <t>1512137003</t>
  </si>
  <si>
    <t>Zkoušky, atesty a revize podle ČSN a případných jiných právních nebo technických předpisů</t>
  </si>
  <si>
    <t xml:space="preserve">Zajištění všech ostatních nezbytných zkoušek, atestů a revizí podle ČSN a případných jiných právních nebo technických předpisů platných </t>
  </si>
  <si>
    <t>v době provádění a předání díla, kterými bude prokázáno dosažení předepsané kvality a předepsaných technických parametrů díla.</t>
  </si>
  <si>
    <t>075603000</t>
  </si>
  <si>
    <t>Jiná ochranná pásma</t>
  </si>
  <si>
    <t>1152382351</t>
  </si>
  <si>
    <t>Zajištění ochrany a vytýčení podzemních inženýrských sítí uvedených v projektové dokumentaci dle podmínek v dokladové části.</t>
  </si>
  <si>
    <t xml:space="preserve">Dle vyjádření  správců byla v době zpracování PD dotčena síť  ČEZ a CETIN.</t>
  </si>
  <si>
    <t>3/2017-3 - Doprovodná zeleň</t>
  </si>
  <si>
    <t xml:space="preserve">    3 - Svislé a kompletní konstrukce</t>
  </si>
  <si>
    <t xml:space="preserve">    18 - Zemní práce - povrchové úpravy terénu</t>
  </si>
  <si>
    <t>183101114.s</t>
  </si>
  <si>
    <t>Hloubení jamek bez výměny půdy zeminy tř 1 až 4 objem do 0,125 m3 v rovině a svahu do 1:5</t>
  </si>
  <si>
    <t>-823009837</t>
  </si>
  <si>
    <t>jamky pro stromy</t>
  </si>
  <si>
    <t>184004613</t>
  </si>
  <si>
    <t>Výsadba sazenic stromů v jutovém obalu do jamky D 500 mm hl 500 mm bal D nad 300 do 400 mm</t>
  </si>
  <si>
    <t>-1671325603</t>
  </si>
  <si>
    <t>stomy</t>
  </si>
  <si>
    <t>184215132</t>
  </si>
  <si>
    <t>Ukotvení kmene dřevin třemi kůly D do 0,1 m délky do 2 m</t>
  </si>
  <si>
    <t>1685067349</t>
  </si>
  <si>
    <t>kůly ke stromům</t>
  </si>
  <si>
    <t>10*3</t>
  </si>
  <si>
    <t>605912520</t>
  </si>
  <si>
    <t>kůl vyvazovací dřevěný délka 200 cm průměr 8 cm</t>
  </si>
  <si>
    <t>-1613227307</t>
  </si>
  <si>
    <t>3 x k sazenici stromu - trojnožka s podélným spojením, D 6-8 cm s upevněním sazenic</t>
  </si>
  <si>
    <t>184813121</t>
  </si>
  <si>
    <t>Ochrana dřevin před okusem mechanicky plastovým pletivem v rovině a svahu do 1:5</t>
  </si>
  <si>
    <t>1048818481</t>
  </si>
  <si>
    <t>2523402R</t>
  </si>
  <si>
    <t xml:space="preserve">nátěrová hmota proti okusu zvěří univerzál  bal. 10 kg</t>
  </si>
  <si>
    <t>kg</t>
  </si>
  <si>
    <t>-1455321711</t>
  </si>
  <si>
    <t>1,5</t>
  </si>
  <si>
    <t>184816111</t>
  </si>
  <si>
    <t>Hnojení sazenic průmyslovými hnojivy do 0,25 kg k jedné sazenici</t>
  </si>
  <si>
    <t>134877251</t>
  </si>
  <si>
    <t xml:space="preserve">4*10   "4 ks tablety k sazenici - váha 1 tablety 10 g</t>
  </si>
  <si>
    <t>185804312</t>
  </si>
  <si>
    <t xml:space="preserve">Zalití rostlin vodou </t>
  </si>
  <si>
    <t>104773414</t>
  </si>
  <si>
    <t>(10)*0,100*4</t>
  </si>
  <si>
    <t>185851121</t>
  </si>
  <si>
    <t>Dovoz vody pro zálivku rostlin za vzdálenost do 1000 m</t>
  </si>
  <si>
    <t>-1246652897</t>
  </si>
  <si>
    <t>Svislé a kompletní konstrukce</t>
  </si>
  <si>
    <t>21212VD</t>
  </si>
  <si>
    <t>Popruhy na uvazování stromů</t>
  </si>
  <si>
    <t>571061300</t>
  </si>
  <si>
    <t xml:space="preserve">popruh   1 m / 1 sazenici stromu</t>
  </si>
  <si>
    <t>123RFPVD.S</t>
  </si>
  <si>
    <t>Dodání sazenic stromů dle výkazu výměr a technické zprávy</t>
  </si>
  <si>
    <t>ks</t>
  </si>
  <si>
    <t>546954284</t>
  </si>
  <si>
    <t xml:space="preserve">10 "Primus  avium 10 ks"</t>
  </si>
  <si>
    <t>Zemní práce - povrchové úpravy terénu</t>
  </si>
  <si>
    <t>184911421</t>
  </si>
  <si>
    <t>Mulčování vysazených rostlin mulčovací kůrou, tl. do 100 mm v rovině nebo na svahu do 1:5</t>
  </si>
  <si>
    <t>241916199</t>
  </si>
  <si>
    <t>10*0,8 "Přepočtené koeficientem množství</t>
  </si>
  <si>
    <t>103911000</t>
  </si>
  <si>
    <t xml:space="preserve">výrobky ostatní kůra mulčovací              VL</t>
  </si>
  <si>
    <t>1569853675</t>
  </si>
  <si>
    <t>10*0,8*0,06</t>
  </si>
  <si>
    <t>998231311</t>
  </si>
  <si>
    <t>Přesun hmot pro sadovnické a krajinářské úpravy vodorovně do 5000 m</t>
  </si>
  <si>
    <t>1298666045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</si>
</sst>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3/2017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Polní cesta VC 17 s VHO 4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Hrochův Týnec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26. 1. 2017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ČR-SPÚ KPÚ pro PK Pobočka Chrudim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SELLA&amp;AGRETA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Milan Petr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'3-2017-1 - SO 101 Polní c...'!J30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'3-2017-1 - SO 101 Polní c...'!P124</f>
        <v>0</v>
      </c>
      <c r="AV95" s="128">
        <f>'3-2017-1 - SO 101 Polní c...'!J33</f>
        <v>0</v>
      </c>
      <c r="AW95" s="128">
        <f>'3-2017-1 - SO 101 Polní c...'!J34</f>
        <v>0</v>
      </c>
      <c r="AX95" s="128">
        <f>'3-2017-1 - SO 101 Polní c...'!J35</f>
        <v>0</v>
      </c>
      <c r="AY95" s="128">
        <f>'3-2017-1 - SO 101 Polní c...'!J36</f>
        <v>0</v>
      </c>
      <c r="AZ95" s="128">
        <f>'3-2017-1 - SO 101 Polní c...'!F33</f>
        <v>0</v>
      </c>
      <c r="BA95" s="128">
        <f>'3-2017-1 - SO 101 Polní c...'!F34</f>
        <v>0</v>
      </c>
      <c r="BB95" s="128">
        <f>'3-2017-1 - SO 101 Polní c...'!F35</f>
        <v>0</v>
      </c>
      <c r="BC95" s="128">
        <f>'3-2017-1 - SO 101 Polní c...'!F36</f>
        <v>0</v>
      </c>
      <c r="BD95" s="130">
        <f>'3-2017-1 - SO 101 Polní c...'!F37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86</v>
      </c>
      <c r="CM95" s="131" t="s">
        <v>87</v>
      </c>
    </row>
    <row r="96" s="7" customFormat="1" ht="24.75" customHeight="1">
      <c r="A96" s="119" t="s">
        <v>80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'3-2017-2 -  SO 301 VHO 4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'3-2017-2 -  SO 301 VHO 4 ...'!P124</f>
        <v>0</v>
      </c>
      <c r="AV96" s="128">
        <f>'3-2017-2 -  SO 301 VHO 4 ...'!J33</f>
        <v>0</v>
      </c>
      <c r="AW96" s="128">
        <f>'3-2017-2 -  SO 301 VHO 4 ...'!J34</f>
        <v>0</v>
      </c>
      <c r="AX96" s="128">
        <f>'3-2017-2 -  SO 301 VHO 4 ...'!J35</f>
        <v>0</v>
      </c>
      <c r="AY96" s="128">
        <f>'3-2017-2 -  SO 301 VHO 4 ...'!J36</f>
        <v>0</v>
      </c>
      <c r="AZ96" s="128">
        <f>'3-2017-2 -  SO 301 VHO 4 ...'!F33</f>
        <v>0</v>
      </c>
      <c r="BA96" s="128">
        <f>'3-2017-2 -  SO 301 VHO 4 ...'!F34</f>
        <v>0</v>
      </c>
      <c r="BB96" s="128">
        <f>'3-2017-2 -  SO 301 VHO 4 ...'!F35</f>
        <v>0</v>
      </c>
      <c r="BC96" s="128">
        <f>'3-2017-2 -  SO 301 VHO 4 ...'!F36</f>
        <v>0</v>
      </c>
      <c r="BD96" s="130">
        <f>'3-2017-2 -  SO 301 VHO 4 ...'!F37</f>
        <v>0</v>
      </c>
      <c r="BE96" s="7"/>
      <c r="BT96" s="131" t="s">
        <v>84</v>
      </c>
      <c r="BV96" s="131" t="s">
        <v>78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16.5" customHeight="1">
      <c r="A97" s="119" t="s">
        <v>80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'3-2017-0 - Vedlejší a ost...'!J30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93</v>
      </c>
      <c r="AR97" s="126"/>
      <c r="AS97" s="127">
        <v>0</v>
      </c>
      <c r="AT97" s="128">
        <f>ROUND(SUM(AV97:AW97),2)</f>
        <v>0</v>
      </c>
      <c r="AU97" s="129">
        <f>'3-2017-0 - Vedlejší a ost...'!P117</f>
        <v>0</v>
      </c>
      <c r="AV97" s="128">
        <f>'3-2017-0 - Vedlejší a ost...'!J33</f>
        <v>0</v>
      </c>
      <c r="AW97" s="128">
        <f>'3-2017-0 - Vedlejší a ost...'!J34</f>
        <v>0</v>
      </c>
      <c r="AX97" s="128">
        <f>'3-2017-0 - Vedlejší a ost...'!J35</f>
        <v>0</v>
      </c>
      <c r="AY97" s="128">
        <f>'3-2017-0 - Vedlejší a ost...'!J36</f>
        <v>0</v>
      </c>
      <c r="AZ97" s="128">
        <f>'3-2017-0 - Vedlejší a ost...'!F33</f>
        <v>0</v>
      </c>
      <c r="BA97" s="128">
        <f>'3-2017-0 - Vedlejší a ost...'!F34</f>
        <v>0</v>
      </c>
      <c r="BB97" s="128">
        <f>'3-2017-0 - Vedlejší a ost...'!F35</f>
        <v>0</v>
      </c>
      <c r="BC97" s="128">
        <f>'3-2017-0 - Vedlejší a ost...'!F36</f>
        <v>0</v>
      </c>
      <c r="BD97" s="130">
        <f>'3-2017-0 - Vedlejší a ost...'!F37</f>
        <v>0</v>
      </c>
      <c r="BE97" s="7"/>
      <c r="BT97" s="131" t="s">
        <v>84</v>
      </c>
      <c r="BV97" s="131" t="s">
        <v>78</v>
      </c>
      <c r="BW97" s="131" t="s">
        <v>94</v>
      </c>
      <c r="BX97" s="131" t="s">
        <v>5</v>
      </c>
      <c r="CL97" s="131" t="s">
        <v>1</v>
      </c>
      <c r="CM97" s="131" t="s">
        <v>87</v>
      </c>
    </row>
    <row r="98" s="7" customFormat="1" ht="16.5" customHeight="1">
      <c r="A98" s="119" t="s">
        <v>80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'3-2017-3 - Doprovodná zeleň'!J30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'3-2017-3 - Doprovodná zeleň'!P121</f>
        <v>0</v>
      </c>
      <c r="AV98" s="133">
        <f>'3-2017-3 - Doprovodná zeleň'!J33</f>
        <v>0</v>
      </c>
      <c r="AW98" s="133">
        <f>'3-2017-3 - Doprovodná zeleň'!J34</f>
        <v>0</v>
      </c>
      <c r="AX98" s="133">
        <f>'3-2017-3 - Doprovodná zeleň'!J35</f>
        <v>0</v>
      </c>
      <c r="AY98" s="133">
        <f>'3-2017-3 - Doprovodná zeleň'!J36</f>
        <v>0</v>
      </c>
      <c r="AZ98" s="133">
        <f>'3-2017-3 - Doprovodná zeleň'!F33</f>
        <v>0</v>
      </c>
      <c r="BA98" s="133">
        <f>'3-2017-3 - Doprovodná zeleň'!F34</f>
        <v>0</v>
      </c>
      <c r="BB98" s="133">
        <f>'3-2017-3 - Doprovodná zeleň'!F35</f>
        <v>0</v>
      </c>
      <c r="BC98" s="133">
        <f>'3-2017-3 - Doprovodná zeleň'!F36</f>
        <v>0</v>
      </c>
      <c r="BD98" s="135">
        <f>'3-2017-3 - Doprovodná zeleň'!F37</f>
        <v>0</v>
      </c>
      <c r="BE98" s="7"/>
      <c r="BT98" s="131" t="s">
        <v>84</v>
      </c>
      <c r="BV98" s="131" t="s">
        <v>78</v>
      </c>
      <c r="BW98" s="131" t="s">
        <v>97</v>
      </c>
      <c r="BX98" s="131" t="s">
        <v>5</v>
      </c>
      <c r="CL98" s="131" t="s">
        <v>1</v>
      </c>
      <c r="CM98" s="131" t="s">
        <v>87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6JYjXkHoW4pbVgG7BYQHwJGeXPxg9PRWfz5gHorfBI1CGRuTfHcB769ykLTOHcS3eD/RO1/w/EU6wj2XXoufuw==" hashValue="CKjWpVbY4HlllAOpja36hyC5yWE+ucwgfRgLBjNzBELxvKwepAO2m4716SjgrJ0GX7neDx9wJbS4Mgsm7dO8u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3-2017-1 - SO 101 Polní c...'!C2" display="/"/>
    <hyperlink ref="A96" location="'3-2017-2 -  SO 301 VHO 4 ...'!C2" display="/"/>
    <hyperlink ref="A97" location="'3-2017-0 - Vedlejší a ost...'!C2" display="/"/>
    <hyperlink ref="A98" location="'3-2017-3 - Doprovodná zeleň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98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VC 17 s VHO 4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86</v>
      </c>
      <c r="G11" s="38"/>
      <c r="H11" s="38"/>
      <c r="I11" s="147" t="s">
        <v>19</v>
      </c>
      <c r="J11" s="146" t="s">
        <v>101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26. 1. 2017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ROUND((SUM(BE124:BE370)),  2)</f>
        <v>0</v>
      </c>
      <c r="G33" s="38"/>
      <c r="H33" s="38"/>
      <c r="I33" s="162">
        <v>0.20999999999999999</v>
      </c>
      <c r="J33" s="161">
        <f>ROUND(((SUM(BE124:BE370))*I33),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ROUND((SUM(BF124:BF370)),  2)</f>
        <v>0</v>
      </c>
      <c r="G34" s="38"/>
      <c r="H34" s="38"/>
      <c r="I34" s="162">
        <v>0.14999999999999999</v>
      </c>
      <c r="J34" s="161">
        <f>ROUND(((SUM(BF124:BF370))*I34),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ROUND((SUM(BG124:BG370)),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ROUND((SUM(BH124:BH370)),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ROUND((SUM(BI124:BI370)),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VC 17 s VHO 4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3/2017-1 - SO 101 Polní cesta VC 17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Hrochův Týnec</v>
      </c>
      <c r="G89" s="40"/>
      <c r="H89" s="40"/>
      <c r="I89" s="147" t="s">
        <v>22</v>
      </c>
      <c r="J89" s="79" t="str">
        <f>IF(J12="","",J12)</f>
        <v>26. 1. 2017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ČR-SPÚ KPÚ pro PK Pobočka Chrudim </v>
      </c>
      <c r="G91" s="40"/>
      <c r="H91" s="40"/>
      <c r="I91" s="147" t="s">
        <v>30</v>
      </c>
      <c r="J91" s="36" t="str">
        <f>E21</f>
        <v>SELLA&amp;AGRETA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Milan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103</v>
      </c>
      <c r="D94" s="189"/>
      <c r="E94" s="189"/>
      <c r="F94" s="189"/>
      <c r="G94" s="189"/>
      <c r="H94" s="189"/>
      <c r="I94" s="190"/>
      <c r="J94" s="191" t="s">
        <v>104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105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93"/>
      <c r="C97" s="194"/>
      <c r="D97" s="195" t="s">
        <v>107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108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109</v>
      </c>
      <c r="E99" s="203"/>
      <c r="F99" s="203"/>
      <c r="G99" s="203"/>
      <c r="H99" s="203"/>
      <c r="I99" s="204"/>
      <c r="J99" s="205">
        <f>J239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110</v>
      </c>
      <c r="E100" s="203"/>
      <c r="F100" s="203"/>
      <c r="G100" s="203"/>
      <c r="H100" s="203"/>
      <c r="I100" s="204"/>
      <c r="J100" s="205">
        <f>J262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111</v>
      </c>
      <c r="E101" s="203"/>
      <c r="F101" s="203"/>
      <c r="G101" s="203"/>
      <c r="H101" s="203"/>
      <c r="I101" s="204"/>
      <c r="J101" s="205">
        <f>J272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112</v>
      </c>
      <c r="E102" s="203"/>
      <c r="F102" s="203"/>
      <c r="G102" s="203"/>
      <c r="H102" s="203"/>
      <c r="I102" s="204"/>
      <c r="J102" s="205">
        <f>J355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113</v>
      </c>
      <c r="E103" s="203"/>
      <c r="F103" s="203"/>
      <c r="G103" s="203"/>
      <c r="H103" s="203"/>
      <c r="I103" s="204"/>
      <c r="J103" s="205">
        <f>J362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114</v>
      </c>
      <c r="E104" s="203"/>
      <c r="F104" s="203"/>
      <c r="G104" s="203"/>
      <c r="H104" s="203"/>
      <c r="I104" s="204"/>
      <c r="J104" s="205">
        <f>J369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115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Polní cesta VC 17 s VHO 4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99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3/2017-1 - SO 101 Polní cesta VC 17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Hrochův Týnec</v>
      </c>
      <c r="G118" s="40"/>
      <c r="H118" s="40"/>
      <c r="I118" s="147" t="s">
        <v>22</v>
      </c>
      <c r="J118" s="79" t="str">
        <f>IF(J12="","",J12)</f>
        <v>26. 1. 2017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 xml:space="preserve">ČR-SPÚ KPÚ pro PK Pobočka Chrudim </v>
      </c>
      <c r="G120" s="40"/>
      <c r="H120" s="40"/>
      <c r="I120" s="147" t="s">
        <v>30</v>
      </c>
      <c r="J120" s="36" t="str">
        <f>E21</f>
        <v>SELLA&amp;AGRETA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147" t="s">
        <v>33</v>
      </c>
      <c r="J121" s="36" t="str">
        <f>E24</f>
        <v>Ing. Milan Petr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116</v>
      </c>
      <c r="D123" s="210" t="s">
        <v>61</v>
      </c>
      <c r="E123" s="210" t="s">
        <v>57</v>
      </c>
      <c r="F123" s="210" t="s">
        <v>58</v>
      </c>
      <c r="G123" s="210" t="s">
        <v>117</v>
      </c>
      <c r="H123" s="210" t="s">
        <v>118</v>
      </c>
      <c r="I123" s="211" t="s">
        <v>119</v>
      </c>
      <c r="J123" s="212" t="s">
        <v>104</v>
      </c>
      <c r="K123" s="213" t="s">
        <v>120</v>
      </c>
      <c r="L123" s="214"/>
      <c r="M123" s="100" t="s">
        <v>1</v>
      </c>
      <c r="N123" s="101" t="s">
        <v>40</v>
      </c>
      <c r="O123" s="101" t="s">
        <v>121</v>
      </c>
      <c r="P123" s="101" t="s">
        <v>122</v>
      </c>
      <c r="Q123" s="101" t="s">
        <v>123</v>
      </c>
      <c r="R123" s="101" t="s">
        <v>124</v>
      </c>
      <c r="S123" s="101" t="s">
        <v>125</v>
      </c>
      <c r="T123" s="102" t="s">
        <v>126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127</v>
      </c>
      <c r="D124" s="40"/>
      <c r="E124" s="40"/>
      <c r="F124" s="40"/>
      <c r="G124" s="40"/>
      <c r="H124" s="40"/>
      <c r="I124" s="144"/>
      <c r="J124" s="215">
        <f>BK124</f>
        <v>0</v>
      </c>
      <c r="K124" s="40"/>
      <c r="L124" s="44"/>
      <c r="M124" s="103"/>
      <c r="N124" s="216"/>
      <c r="O124" s="104"/>
      <c r="P124" s="217">
        <f>P125</f>
        <v>0</v>
      </c>
      <c r="Q124" s="104"/>
      <c r="R124" s="217">
        <f>R125</f>
        <v>2048.8427165999997</v>
      </c>
      <c r="S124" s="104"/>
      <c r="T124" s="218">
        <f>T125</f>
        <v>24.289999999999999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106</v>
      </c>
      <c r="BK124" s="219">
        <f>BK125</f>
        <v>0</v>
      </c>
    </row>
    <row r="125" s="12" customFormat="1" ht="25.92" customHeight="1">
      <c r="A125" s="12"/>
      <c r="B125" s="220"/>
      <c r="C125" s="221"/>
      <c r="D125" s="222" t="s">
        <v>75</v>
      </c>
      <c r="E125" s="223" t="s">
        <v>128</v>
      </c>
      <c r="F125" s="223" t="s">
        <v>129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P126+P239+P262+P272+P355+P362+P369</f>
        <v>0</v>
      </c>
      <c r="Q125" s="228"/>
      <c r="R125" s="229">
        <f>R126+R239+R262+R272+R355+R362+R369</f>
        <v>2048.8427165999997</v>
      </c>
      <c r="S125" s="228"/>
      <c r="T125" s="230">
        <f>T126+T239+T262+T272+T355+T362+T369</f>
        <v>24.289999999999999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75</v>
      </c>
      <c r="AU125" s="232" t="s">
        <v>76</v>
      </c>
      <c r="AY125" s="231" t="s">
        <v>130</v>
      </c>
      <c r="BK125" s="233">
        <f>BK126+BK239+BK262+BK272+BK355+BK362+BK369</f>
        <v>0</v>
      </c>
    </row>
    <row r="126" s="12" customFormat="1" ht="22.8" customHeight="1">
      <c r="A126" s="12"/>
      <c r="B126" s="220"/>
      <c r="C126" s="221"/>
      <c r="D126" s="222" t="s">
        <v>75</v>
      </c>
      <c r="E126" s="234" t="s">
        <v>84</v>
      </c>
      <c r="F126" s="234" t="s">
        <v>131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SUM(P127:P238)</f>
        <v>0</v>
      </c>
      <c r="Q126" s="228"/>
      <c r="R126" s="229">
        <f>SUM(R127:R238)</f>
        <v>0</v>
      </c>
      <c r="S126" s="228"/>
      <c r="T126" s="230">
        <f>SUM(T127:T238)</f>
        <v>24.289999999999999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75</v>
      </c>
      <c r="AU126" s="232" t="s">
        <v>84</v>
      </c>
      <c r="AY126" s="231" t="s">
        <v>130</v>
      </c>
      <c r="BK126" s="233">
        <f>SUM(BK127:BK238)</f>
        <v>0</v>
      </c>
    </row>
    <row r="127" s="2" customFormat="1" ht="21.75" customHeight="1">
      <c r="A127" s="38"/>
      <c r="B127" s="39"/>
      <c r="C127" s="236" t="s">
        <v>84</v>
      </c>
      <c r="D127" s="236" t="s">
        <v>132</v>
      </c>
      <c r="E127" s="237" t="s">
        <v>133</v>
      </c>
      <c r="F127" s="238" t="s">
        <v>134</v>
      </c>
      <c r="G127" s="239" t="s">
        <v>135</v>
      </c>
      <c r="H127" s="240">
        <v>57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41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0.28999999999999998</v>
      </c>
      <c r="T127" s="247">
        <f>S127*H127</f>
        <v>16.529999999999998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136</v>
      </c>
      <c r="AT127" s="248" t="s">
        <v>132</v>
      </c>
      <c r="AU127" s="248" t="s">
        <v>87</v>
      </c>
      <c r="AY127" s="17" t="s">
        <v>130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136</v>
      </c>
      <c r="BM127" s="248" t="s">
        <v>137</v>
      </c>
    </row>
    <row r="128" s="13" customFormat="1">
      <c r="A128" s="13"/>
      <c r="B128" s="250"/>
      <c r="C128" s="251"/>
      <c r="D128" s="252" t="s">
        <v>138</v>
      </c>
      <c r="E128" s="253" t="s">
        <v>1</v>
      </c>
      <c r="F128" s="254" t="s">
        <v>139</v>
      </c>
      <c r="G128" s="251"/>
      <c r="H128" s="253" t="s">
        <v>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138</v>
      </c>
      <c r="AU128" s="260" t="s">
        <v>87</v>
      </c>
      <c r="AV128" s="13" t="s">
        <v>84</v>
      </c>
      <c r="AW128" s="13" t="s">
        <v>32</v>
      </c>
      <c r="AX128" s="13" t="s">
        <v>76</v>
      </c>
      <c r="AY128" s="260" t="s">
        <v>130</v>
      </c>
    </row>
    <row r="129" s="14" customFormat="1">
      <c r="A129" s="14"/>
      <c r="B129" s="261"/>
      <c r="C129" s="262"/>
      <c r="D129" s="252" t="s">
        <v>138</v>
      </c>
      <c r="E129" s="263" t="s">
        <v>1</v>
      </c>
      <c r="F129" s="264" t="s">
        <v>140</v>
      </c>
      <c r="G129" s="262"/>
      <c r="H129" s="265">
        <v>57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138</v>
      </c>
      <c r="AU129" s="271" t="s">
        <v>87</v>
      </c>
      <c r="AV129" s="14" t="s">
        <v>87</v>
      </c>
      <c r="AW129" s="14" t="s">
        <v>32</v>
      </c>
      <c r="AX129" s="14" t="s">
        <v>76</v>
      </c>
      <c r="AY129" s="271" t="s">
        <v>130</v>
      </c>
    </row>
    <row r="130" s="15" customFormat="1">
      <c r="A130" s="15"/>
      <c r="B130" s="272"/>
      <c r="C130" s="273"/>
      <c r="D130" s="252" t="s">
        <v>138</v>
      </c>
      <c r="E130" s="274" t="s">
        <v>1</v>
      </c>
      <c r="F130" s="275" t="s">
        <v>141</v>
      </c>
      <c r="G130" s="273"/>
      <c r="H130" s="276">
        <v>57</v>
      </c>
      <c r="I130" s="277"/>
      <c r="J130" s="273"/>
      <c r="K130" s="273"/>
      <c r="L130" s="278"/>
      <c r="M130" s="279"/>
      <c r="N130" s="280"/>
      <c r="O130" s="280"/>
      <c r="P130" s="280"/>
      <c r="Q130" s="280"/>
      <c r="R130" s="280"/>
      <c r="S130" s="280"/>
      <c r="T130" s="28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2" t="s">
        <v>138</v>
      </c>
      <c r="AU130" s="282" t="s">
        <v>87</v>
      </c>
      <c r="AV130" s="15" t="s">
        <v>136</v>
      </c>
      <c r="AW130" s="15" t="s">
        <v>32</v>
      </c>
      <c r="AX130" s="15" t="s">
        <v>84</v>
      </c>
      <c r="AY130" s="282" t="s">
        <v>130</v>
      </c>
    </row>
    <row r="131" s="2" customFormat="1" ht="16.5" customHeight="1">
      <c r="A131" s="38"/>
      <c r="B131" s="39"/>
      <c r="C131" s="236" t="s">
        <v>87</v>
      </c>
      <c r="D131" s="236" t="s">
        <v>132</v>
      </c>
      <c r="E131" s="237" t="s">
        <v>142</v>
      </c>
      <c r="F131" s="238" t="s">
        <v>143</v>
      </c>
      <c r="G131" s="239" t="s">
        <v>144</v>
      </c>
      <c r="H131" s="240">
        <v>1274.9000000000001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41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136</v>
      </c>
      <c r="AT131" s="248" t="s">
        <v>132</v>
      </c>
      <c r="AU131" s="248" t="s">
        <v>87</v>
      </c>
      <c r="AY131" s="17" t="s">
        <v>130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136</v>
      </c>
      <c r="BM131" s="248" t="s">
        <v>145</v>
      </c>
    </row>
    <row r="132" s="13" customFormat="1">
      <c r="A132" s="13"/>
      <c r="B132" s="250"/>
      <c r="C132" s="251"/>
      <c r="D132" s="252" t="s">
        <v>138</v>
      </c>
      <c r="E132" s="253" t="s">
        <v>1</v>
      </c>
      <c r="F132" s="254" t="s">
        <v>146</v>
      </c>
      <c r="G132" s="251"/>
      <c r="H132" s="253" t="s">
        <v>1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138</v>
      </c>
      <c r="AU132" s="260" t="s">
        <v>87</v>
      </c>
      <c r="AV132" s="13" t="s">
        <v>84</v>
      </c>
      <c r="AW132" s="13" t="s">
        <v>32</v>
      </c>
      <c r="AX132" s="13" t="s">
        <v>76</v>
      </c>
      <c r="AY132" s="260" t="s">
        <v>130</v>
      </c>
    </row>
    <row r="133" s="14" customFormat="1">
      <c r="A133" s="14"/>
      <c r="B133" s="261"/>
      <c r="C133" s="262"/>
      <c r="D133" s="252" t="s">
        <v>138</v>
      </c>
      <c r="E133" s="263" t="s">
        <v>1</v>
      </c>
      <c r="F133" s="264" t="s">
        <v>147</v>
      </c>
      <c r="G133" s="262"/>
      <c r="H133" s="265">
        <v>1274.9000000000001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138</v>
      </c>
      <c r="AU133" s="271" t="s">
        <v>87</v>
      </c>
      <c r="AV133" s="14" t="s">
        <v>87</v>
      </c>
      <c r="AW133" s="14" t="s">
        <v>32</v>
      </c>
      <c r="AX133" s="14" t="s">
        <v>84</v>
      </c>
      <c r="AY133" s="271" t="s">
        <v>130</v>
      </c>
    </row>
    <row r="134" s="2" customFormat="1" ht="21.75" customHeight="1">
      <c r="A134" s="38"/>
      <c r="B134" s="39"/>
      <c r="C134" s="236" t="s">
        <v>148</v>
      </c>
      <c r="D134" s="236" t="s">
        <v>132</v>
      </c>
      <c r="E134" s="237" t="s">
        <v>149</v>
      </c>
      <c r="F134" s="238" t="s">
        <v>150</v>
      </c>
      <c r="G134" s="239" t="s">
        <v>144</v>
      </c>
      <c r="H134" s="240">
        <v>289.75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41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136</v>
      </c>
      <c r="AT134" s="248" t="s">
        <v>132</v>
      </c>
      <c r="AU134" s="248" t="s">
        <v>87</v>
      </c>
      <c r="AY134" s="17" t="s">
        <v>130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136</v>
      </c>
      <c r="BM134" s="248" t="s">
        <v>151</v>
      </c>
    </row>
    <row r="135" s="13" customFormat="1">
      <c r="A135" s="13"/>
      <c r="B135" s="250"/>
      <c r="C135" s="251"/>
      <c r="D135" s="252" t="s">
        <v>138</v>
      </c>
      <c r="E135" s="253" t="s">
        <v>1</v>
      </c>
      <c r="F135" s="254" t="s">
        <v>146</v>
      </c>
      <c r="G135" s="251"/>
      <c r="H135" s="253" t="s">
        <v>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138</v>
      </c>
      <c r="AU135" s="260" t="s">
        <v>87</v>
      </c>
      <c r="AV135" s="13" t="s">
        <v>84</v>
      </c>
      <c r="AW135" s="13" t="s">
        <v>32</v>
      </c>
      <c r="AX135" s="13" t="s">
        <v>76</v>
      </c>
      <c r="AY135" s="260" t="s">
        <v>130</v>
      </c>
    </row>
    <row r="136" s="14" customFormat="1">
      <c r="A136" s="14"/>
      <c r="B136" s="261"/>
      <c r="C136" s="262"/>
      <c r="D136" s="252" t="s">
        <v>138</v>
      </c>
      <c r="E136" s="263" t="s">
        <v>1</v>
      </c>
      <c r="F136" s="264" t="s">
        <v>152</v>
      </c>
      <c r="G136" s="262"/>
      <c r="H136" s="265">
        <v>289.75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1" t="s">
        <v>138</v>
      </c>
      <c r="AU136" s="271" t="s">
        <v>87</v>
      </c>
      <c r="AV136" s="14" t="s">
        <v>87</v>
      </c>
      <c r="AW136" s="14" t="s">
        <v>32</v>
      </c>
      <c r="AX136" s="14" t="s">
        <v>84</v>
      </c>
      <c r="AY136" s="271" t="s">
        <v>130</v>
      </c>
    </row>
    <row r="137" s="2" customFormat="1" ht="21.75" customHeight="1">
      <c r="A137" s="38"/>
      <c r="B137" s="39"/>
      <c r="C137" s="236" t="s">
        <v>136</v>
      </c>
      <c r="D137" s="236" t="s">
        <v>132</v>
      </c>
      <c r="E137" s="237" t="s">
        <v>153</v>
      </c>
      <c r="F137" s="238" t="s">
        <v>154</v>
      </c>
      <c r="G137" s="239" t="s">
        <v>144</v>
      </c>
      <c r="H137" s="240">
        <v>95.700000000000003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41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136</v>
      </c>
      <c r="AT137" s="248" t="s">
        <v>132</v>
      </c>
      <c r="AU137" s="248" t="s">
        <v>87</v>
      </c>
      <c r="AY137" s="17" t="s">
        <v>130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136</v>
      </c>
      <c r="BM137" s="248" t="s">
        <v>155</v>
      </c>
    </row>
    <row r="138" s="13" customFormat="1">
      <c r="A138" s="13"/>
      <c r="B138" s="250"/>
      <c r="C138" s="251"/>
      <c r="D138" s="252" t="s">
        <v>138</v>
      </c>
      <c r="E138" s="253" t="s">
        <v>1</v>
      </c>
      <c r="F138" s="254" t="s">
        <v>156</v>
      </c>
      <c r="G138" s="251"/>
      <c r="H138" s="253" t="s">
        <v>1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138</v>
      </c>
      <c r="AU138" s="260" t="s">
        <v>87</v>
      </c>
      <c r="AV138" s="13" t="s">
        <v>84</v>
      </c>
      <c r="AW138" s="13" t="s">
        <v>32</v>
      </c>
      <c r="AX138" s="13" t="s">
        <v>76</v>
      </c>
      <c r="AY138" s="260" t="s">
        <v>130</v>
      </c>
    </row>
    <row r="139" s="14" customFormat="1">
      <c r="A139" s="14"/>
      <c r="B139" s="261"/>
      <c r="C139" s="262"/>
      <c r="D139" s="252" t="s">
        <v>138</v>
      </c>
      <c r="E139" s="263" t="s">
        <v>1</v>
      </c>
      <c r="F139" s="264" t="s">
        <v>157</v>
      </c>
      <c r="G139" s="262"/>
      <c r="H139" s="265">
        <v>51.299999999999997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1" t="s">
        <v>138</v>
      </c>
      <c r="AU139" s="271" t="s">
        <v>87</v>
      </c>
      <c r="AV139" s="14" t="s">
        <v>87</v>
      </c>
      <c r="AW139" s="14" t="s">
        <v>32</v>
      </c>
      <c r="AX139" s="14" t="s">
        <v>76</v>
      </c>
      <c r="AY139" s="271" t="s">
        <v>130</v>
      </c>
    </row>
    <row r="140" s="14" customFormat="1">
      <c r="A140" s="14"/>
      <c r="B140" s="261"/>
      <c r="C140" s="262"/>
      <c r="D140" s="252" t="s">
        <v>138</v>
      </c>
      <c r="E140" s="263" t="s">
        <v>1</v>
      </c>
      <c r="F140" s="264" t="s">
        <v>158</v>
      </c>
      <c r="G140" s="262"/>
      <c r="H140" s="265">
        <v>44.399999999999999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138</v>
      </c>
      <c r="AU140" s="271" t="s">
        <v>87</v>
      </c>
      <c r="AV140" s="14" t="s">
        <v>87</v>
      </c>
      <c r="AW140" s="14" t="s">
        <v>32</v>
      </c>
      <c r="AX140" s="14" t="s">
        <v>76</v>
      </c>
      <c r="AY140" s="271" t="s">
        <v>130</v>
      </c>
    </row>
    <row r="141" s="15" customFormat="1">
      <c r="A141" s="15"/>
      <c r="B141" s="272"/>
      <c r="C141" s="273"/>
      <c r="D141" s="252" t="s">
        <v>138</v>
      </c>
      <c r="E141" s="274" t="s">
        <v>1</v>
      </c>
      <c r="F141" s="275" t="s">
        <v>141</v>
      </c>
      <c r="G141" s="273"/>
      <c r="H141" s="276">
        <v>95.699999999999989</v>
      </c>
      <c r="I141" s="277"/>
      <c r="J141" s="273"/>
      <c r="K141" s="273"/>
      <c r="L141" s="278"/>
      <c r="M141" s="279"/>
      <c r="N141" s="280"/>
      <c r="O141" s="280"/>
      <c r="P141" s="280"/>
      <c r="Q141" s="280"/>
      <c r="R141" s="280"/>
      <c r="S141" s="280"/>
      <c r="T141" s="28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2" t="s">
        <v>138</v>
      </c>
      <c r="AU141" s="282" t="s">
        <v>87</v>
      </c>
      <c r="AV141" s="15" t="s">
        <v>136</v>
      </c>
      <c r="AW141" s="15" t="s">
        <v>32</v>
      </c>
      <c r="AX141" s="15" t="s">
        <v>84</v>
      </c>
      <c r="AY141" s="282" t="s">
        <v>130</v>
      </c>
    </row>
    <row r="142" s="2" customFormat="1" ht="21.75" customHeight="1">
      <c r="A142" s="38"/>
      <c r="B142" s="39"/>
      <c r="C142" s="236" t="s">
        <v>159</v>
      </c>
      <c r="D142" s="236" t="s">
        <v>132</v>
      </c>
      <c r="E142" s="237" t="s">
        <v>160</v>
      </c>
      <c r="F142" s="238" t="s">
        <v>161</v>
      </c>
      <c r="G142" s="239" t="s">
        <v>144</v>
      </c>
      <c r="H142" s="240">
        <v>47.850000000000001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136</v>
      </c>
      <c r="AT142" s="248" t="s">
        <v>132</v>
      </c>
      <c r="AU142" s="248" t="s">
        <v>87</v>
      </c>
      <c r="AY142" s="17" t="s">
        <v>130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136</v>
      </c>
      <c r="BM142" s="248" t="s">
        <v>162</v>
      </c>
    </row>
    <row r="143" s="13" customFormat="1">
      <c r="A143" s="13"/>
      <c r="B143" s="250"/>
      <c r="C143" s="251"/>
      <c r="D143" s="252" t="s">
        <v>138</v>
      </c>
      <c r="E143" s="253" t="s">
        <v>1</v>
      </c>
      <c r="F143" s="254" t="s">
        <v>163</v>
      </c>
      <c r="G143" s="251"/>
      <c r="H143" s="253" t="s">
        <v>1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138</v>
      </c>
      <c r="AU143" s="260" t="s">
        <v>87</v>
      </c>
      <c r="AV143" s="13" t="s">
        <v>84</v>
      </c>
      <c r="AW143" s="13" t="s">
        <v>32</v>
      </c>
      <c r="AX143" s="13" t="s">
        <v>76</v>
      </c>
      <c r="AY143" s="260" t="s">
        <v>130</v>
      </c>
    </row>
    <row r="144" s="13" customFormat="1">
      <c r="A144" s="13"/>
      <c r="B144" s="250"/>
      <c r="C144" s="251"/>
      <c r="D144" s="252" t="s">
        <v>138</v>
      </c>
      <c r="E144" s="253" t="s">
        <v>1</v>
      </c>
      <c r="F144" s="254" t="s">
        <v>156</v>
      </c>
      <c r="G144" s="251"/>
      <c r="H144" s="253" t="s">
        <v>1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138</v>
      </c>
      <c r="AU144" s="260" t="s">
        <v>87</v>
      </c>
      <c r="AV144" s="13" t="s">
        <v>84</v>
      </c>
      <c r="AW144" s="13" t="s">
        <v>32</v>
      </c>
      <c r="AX144" s="13" t="s">
        <v>76</v>
      </c>
      <c r="AY144" s="260" t="s">
        <v>130</v>
      </c>
    </row>
    <row r="145" s="14" customFormat="1">
      <c r="A145" s="14"/>
      <c r="B145" s="261"/>
      <c r="C145" s="262"/>
      <c r="D145" s="252" t="s">
        <v>138</v>
      </c>
      <c r="E145" s="263" t="s">
        <v>1</v>
      </c>
      <c r="F145" s="264" t="s">
        <v>157</v>
      </c>
      <c r="G145" s="262"/>
      <c r="H145" s="265">
        <v>51.299999999999997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1" t="s">
        <v>138</v>
      </c>
      <c r="AU145" s="271" t="s">
        <v>87</v>
      </c>
      <c r="AV145" s="14" t="s">
        <v>87</v>
      </c>
      <c r="AW145" s="14" t="s">
        <v>32</v>
      </c>
      <c r="AX145" s="14" t="s">
        <v>76</v>
      </c>
      <c r="AY145" s="271" t="s">
        <v>130</v>
      </c>
    </row>
    <row r="146" s="14" customFormat="1">
      <c r="A146" s="14"/>
      <c r="B146" s="261"/>
      <c r="C146" s="262"/>
      <c r="D146" s="252" t="s">
        <v>138</v>
      </c>
      <c r="E146" s="263" t="s">
        <v>1</v>
      </c>
      <c r="F146" s="264" t="s">
        <v>158</v>
      </c>
      <c r="G146" s="262"/>
      <c r="H146" s="265">
        <v>44.399999999999999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1" t="s">
        <v>138</v>
      </c>
      <c r="AU146" s="271" t="s">
        <v>87</v>
      </c>
      <c r="AV146" s="14" t="s">
        <v>87</v>
      </c>
      <c r="AW146" s="14" t="s">
        <v>32</v>
      </c>
      <c r="AX146" s="14" t="s">
        <v>76</v>
      </c>
      <c r="AY146" s="271" t="s">
        <v>130</v>
      </c>
    </row>
    <row r="147" s="15" customFormat="1">
      <c r="A147" s="15"/>
      <c r="B147" s="272"/>
      <c r="C147" s="273"/>
      <c r="D147" s="252" t="s">
        <v>138</v>
      </c>
      <c r="E147" s="274" t="s">
        <v>1</v>
      </c>
      <c r="F147" s="275" t="s">
        <v>141</v>
      </c>
      <c r="G147" s="273"/>
      <c r="H147" s="276">
        <v>95.699999999999989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2" t="s">
        <v>138</v>
      </c>
      <c r="AU147" s="282" t="s">
        <v>87</v>
      </c>
      <c r="AV147" s="15" t="s">
        <v>136</v>
      </c>
      <c r="AW147" s="15" t="s">
        <v>32</v>
      </c>
      <c r="AX147" s="15" t="s">
        <v>84</v>
      </c>
      <c r="AY147" s="282" t="s">
        <v>130</v>
      </c>
    </row>
    <row r="148" s="14" customFormat="1">
      <c r="A148" s="14"/>
      <c r="B148" s="261"/>
      <c r="C148" s="262"/>
      <c r="D148" s="252" t="s">
        <v>138</v>
      </c>
      <c r="E148" s="262"/>
      <c r="F148" s="264" t="s">
        <v>164</v>
      </c>
      <c r="G148" s="262"/>
      <c r="H148" s="265">
        <v>47.850000000000001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138</v>
      </c>
      <c r="AU148" s="271" t="s">
        <v>87</v>
      </c>
      <c r="AV148" s="14" t="s">
        <v>87</v>
      </c>
      <c r="AW148" s="14" t="s">
        <v>4</v>
      </c>
      <c r="AX148" s="14" t="s">
        <v>84</v>
      </c>
      <c r="AY148" s="271" t="s">
        <v>130</v>
      </c>
    </row>
    <row r="149" s="2" customFormat="1" ht="21.75" customHeight="1">
      <c r="A149" s="38"/>
      <c r="B149" s="39"/>
      <c r="C149" s="236" t="s">
        <v>165</v>
      </c>
      <c r="D149" s="236" t="s">
        <v>132</v>
      </c>
      <c r="E149" s="237" t="s">
        <v>166</v>
      </c>
      <c r="F149" s="238" t="s">
        <v>167</v>
      </c>
      <c r="G149" s="239" t="s">
        <v>144</v>
      </c>
      <c r="H149" s="240">
        <v>101.063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41</v>
      </c>
      <c r="O149" s="91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136</v>
      </c>
      <c r="AT149" s="248" t="s">
        <v>132</v>
      </c>
      <c r="AU149" s="248" t="s">
        <v>87</v>
      </c>
      <c r="AY149" s="17" t="s">
        <v>130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84</v>
      </c>
      <c r="BK149" s="249">
        <f>ROUND(I149*H149,2)</f>
        <v>0</v>
      </c>
      <c r="BL149" s="17" t="s">
        <v>136</v>
      </c>
      <c r="BM149" s="248" t="s">
        <v>168</v>
      </c>
    </row>
    <row r="150" s="13" customFormat="1">
      <c r="A150" s="13"/>
      <c r="B150" s="250"/>
      <c r="C150" s="251"/>
      <c r="D150" s="252" t="s">
        <v>138</v>
      </c>
      <c r="E150" s="253" t="s">
        <v>1</v>
      </c>
      <c r="F150" s="254" t="s">
        <v>169</v>
      </c>
      <c r="G150" s="251"/>
      <c r="H150" s="253" t="s">
        <v>1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138</v>
      </c>
      <c r="AU150" s="260" t="s">
        <v>87</v>
      </c>
      <c r="AV150" s="13" t="s">
        <v>84</v>
      </c>
      <c r="AW150" s="13" t="s">
        <v>32</v>
      </c>
      <c r="AX150" s="13" t="s">
        <v>76</v>
      </c>
      <c r="AY150" s="260" t="s">
        <v>130</v>
      </c>
    </row>
    <row r="151" s="14" customFormat="1">
      <c r="A151" s="14"/>
      <c r="B151" s="261"/>
      <c r="C151" s="262"/>
      <c r="D151" s="252" t="s">
        <v>138</v>
      </c>
      <c r="E151" s="263" t="s">
        <v>1</v>
      </c>
      <c r="F151" s="264" t="s">
        <v>170</v>
      </c>
      <c r="G151" s="262"/>
      <c r="H151" s="265">
        <v>101.063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138</v>
      </c>
      <c r="AU151" s="271" t="s">
        <v>87</v>
      </c>
      <c r="AV151" s="14" t="s">
        <v>87</v>
      </c>
      <c r="AW151" s="14" t="s">
        <v>32</v>
      </c>
      <c r="AX151" s="14" t="s">
        <v>76</v>
      </c>
      <c r="AY151" s="271" t="s">
        <v>130</v>
      </c>
    </row>
    <row r="152" s="15" customFormat="1">
      <c r="A152" s="15"/>
      <c r="B152" s="272"/>
      <c r="C152" s="273"/>
      <c r="D152" s="252" t="s">
        <v>138</v>
      </c>
      <c r="E152" s="274" t="s">
        <v>1</v>
      </c>
      <c r="F152" s="275" t="s">
        <v>141</v>
      </c>
      <c r="G152" s="273"/>
      <c r="H152" s="276">
        <v>101.063</v>
      </c>
      <c r="I152" s="277"/>
      <c r="J152" s="273"/>
      <c r="K152" s="273"/>
      <c r="L152" s="278"/>
      <c r="M152" s="279"/>
      <c r="N152" s="280"/>
      <c r="O152" s="280"/>
      <c r="P152" s="280"/>
      <c r="Q152" s="280"/>
      <c r="R152" s="280"/>
      <c r="S152" s="280"/>
      <c r="T152" s="28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2" t="s">
        <v>138</v>
      </c>
      <c r="AU152" s="282" t="s">
        <v>87</v>
      </c>
      <c r="AV152" s="15" t="s">
        <v>136</v>
      </c>
      <c r="AW152" s="15" t="s">
        <v>32</v>
      </c>
      <c r="AX152" s="15" t="s">
        <v>84</v>
      </c>
      <c r="AY152" s="282" t="s">
        <v>130</v>
      </c>
    </row>
    <row r="153" s="2" customFormat="1" ht="21.75" customHeight="1">
      <c r="A153" s="38"/>
      <c r="B153" s="39"/>
      <c r="C153" s="236" t="s">
        <v>171</v>
      </c>
      <c r="D153" s="236" t="s">
        <v>132</v>
      </c>
      <c r="E153" s="237" t="s">
        <v>172</v>
      </c>
      <c r="F153" s="238" t="s">
        <v>173</v>
      </c>
      <c r="G153" s="239" t="s">
        <v>144</v>
      </c>
      <c r="H153" s="240">
        <v>50.531999999999996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41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136</v>
      </c>
      <c r="AT153" s="248" t="s">
        <v>132</v>
      </c>
      <c r="AU153" s="248" t="s">
        <v>87</v>
      </c>
      <c r="AY153" s="17" t="s">
        <v>130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136</v>
      </c>
      <c r="BM153" s="248" t="s">
        <v>174</v>
      </c>
    </row>
    <row r="154" s="13" customFormat="1">
      <c r="A154" s="13"/>
      <c r="B154" s="250"/>
      <c r="C154" s="251"/>
      <c r="D154" s="252" t="s">
        <v>138</v>
      </c>
      <c r="E154" s="253" t="s">
        <v>1</v>
      </c>
      <c r="F154" s="254" t="s">
        <v>169</v>
      </c>
      <c r="G154" s="251"/>
      <c r="H154" s="253" t="s">
        <v>1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138</v>
      </c>
      <c r="AU154" s="260" t="s">
        <v>87</v>
      </c>
      <c r="AV154" s="13" t="s">
        <v>84</v>
      </c>
      <c r="AW154" s="13" t="s">
        <v>32</v>
      </c>
      <c r="AX154" s="13" t="s">
        <v>76</v>
      </c>
      <c r="AY154" s="260" t="s">
        <v>130</v>
      </c>
    </row>
    <row r="155" s="14" customFormat="1">
      <c r="A155" s="14"/>
      <c r="B155" s="261"/>
      <c r="C155" s="262"/>
      <c r="D155" s="252" t="s">
        <v>138</v>
      </c>
      <c r="E155" s="263" t="s">
        <v>1</v>
      </c>
      <c r="F155" s="264" t="s">
        <v>170</v>
      </c>
      <c r="G155" s="262"/>
      <c r="H155" s="265">
        <v>101.063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138</v>
      </c>
      <c r="AU155" s="271" t="s">
        <v>87</v>
      </c>
      <c r="AV155" s="14" t="s">
        <v>87</v>
      </c>
      <c r="AW155" s="14" t="s">
        <v>32</v>
      </c>
      <c r="AX155" s="14" t="s">
        <v>76</v>
      </c>
      <c r="AY155" s="271" t="s">
        <v>130</v>
      </c>
    </row>
    <row r="156" s="15" customFormat="1">
      <c r="A156" s="15"/>
      <c r="B156" s="272"/>
      <c r="C156" s="273"/>
      <c r="D156" s="252" t="s">
        <v>138</v>
      </c>
      <c r="E156" s="274" t="s">
        <v>1</v>
      </c>
      <c r="F156" s="275" t="s">
        <v>141</v>
      </c>
      <c r="G156" s="273"/>
      <c r="H156" s="276">
        <v>101.063</v>
      </c>
      <c r="I156" s="277"/>
      <c r="J156" s="273"/>
      <c r="K156" s="273"/>
      <c r="L156" s="278"/>
      <c r="M156" s="279"/>
      <c r="N156" s="280"/>
      <c r="O156" s="280"/>
      <c r="P156" s="280"/>
      <c r="Q156" s="280"/>
      <c r="R156" s="280"/>
      <c r="S156" s="280"/>
      <c r="T156" s="28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2" t="s">
        <v>138</v>
      </c>
      <c r="AU156" s="282" t="s">
        <v>87</v>
      </c>
      <c r="AV156" s="15" t="s">
        <v>136</v>
      </c>
      <c r="AW156" s="15" t="s">
        <v>32</v>
      </c>
      <c r="AX156" s="15" t="s">
        <v>84</v>
      </c>
      <c r="AY156" s="282" t="s">
        <v>130</v>
      </c>
    </row>
    <row r="157" s="14" customFormat="1">
      <c r="A157" s="14"/>
      <c r="B157" s="261"/>
      <c r="C157" s="262"/>
      <c r="D157" s="252" t="s">
        <v>138</v>
      </c>
      <c r="E157" s="262"/>
      <c r="F157" s="264" t="s">
        <v>175</v>
      </c>
      <c r="G157" s="262"/>
      <c r="H157" s="265">
        <v>50.531999999999996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1" t="s">
        <v>138</v>
      </c>
      <c r="AU157" s="271" t="s">
        <v>87</v>
      </c>
      <c r="AV157" s="14" t="s">
        <v>87</v>
      </c>
      <c r="AW157" s="14" t="s">
        <v>4</v>
      </c>
      <c r="AX157" s="14" t="s">
        <v>84</v>
      </c>
      <c r="AY157" s="271" t="s">
        <v>130</v>
      </c>
    </row>
    <row r="158" s="2" customFormat="1" ht="16.5" customHeight="1">
      <c r="A158" s="38"/>
      <c r="B158" s="39"/>
      <c r="C158" s="236" t="s">
        <v>176</v>
      </c>
      <c r="D158" s="236" t="s">
        <v>132</v>
      </c>
      <c r="E158" s="237" t="s">
        <v>177</v>
      </c>
      <c r="F158" s="238" t="s">
        <v>178</v>
      </c>
      <c r="G158" s="239" t="s">
        <v>144</v>
      </c>
      <c r="H158" s="240">
        <v>1220.463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41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136</v>
      </c>
      <c r="AT158" s="248" t="s">
        <v>132</v>
      </c>
      <c r="AU158" s="248" t="s">
        <v>87</v>
      </c>
      <c r="AY158" s="17" t="s">
        <v>130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84</v>
      </c>
      <c r="BK158" s="249">
        <f>ROUND(I158*H158,2)</f>
        <v>0</v>
      </c>
      <c r="BL158" s="17" t="s">
        <v>136</v>
      </c>
      <c r="BM158" s="248" t="s">
        <v>179</v>
      </c>
    </row>
    <row r="159" s="13" customFormat="1">
      <c r="A159" s="13"/>
      <c r="B159" s="250"/>
      <c r="C159" s="251"/>
      <c r="D159" s="252" t="s">
        <v>138</v>
      </c>
      <c r="E159" s="253" t="s">
        <v>1</v>
      </c>
      <c r="F159" s="254" t="s">
        <v>156</v>
      </c>
      <c r="G159" s="251"/>
      <c r="H159" s="253" t="s">
        <v>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138</v>
      </c>
      <c r="AU159" s="260" t="s">
        <v>87</v>
      </c>
      <c r="AV159" s="13" t="s">
        <v>84</v>
      </c>
      <c r="AW159" s="13" t="s">
        <v>32</v>
      </c>
      <c r="AX159" s="13" t="s">
        <v>76</v>
      </c>
      <c r="AY159" s="260" t="s">
        <v>130</v>
      </c>
    </row>
    <row r="160" s="14" customFormat="1">
      <c r="A160" s="14"/>
      <c r="B160" s="261"/>
      <c r="C160" s="262"/>
      <c r="D160" s="252" t="s">
        <v>138</v>
      </c>
      <c r="E160" s="263" t="s">
        <v>1</v>
      </c>
      <c r="F160" s="264" t="s">
        <v>157</v>
      </c>
      <c r="G160" s="262"/>
      <c r="H160" s="265">
        <v>51.299999999999997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138</v>
      </c>
      <c r="AU160" s="271" t="s">
        <v>87</v>
      </c>
      <c r="AV160" s="14" t="s">
        <v>87</v>
      </c>
      <c r="AW160" s="14" t="s">
        <v>32</v>
      </c>
      <c r="AX160" s="14" t="s">
        <v>76</v>
      </c>
      <c r="AY160" s="271" t="s">
        <v>130</v>
      </c>
    </row>
    <row r="161" s="14" customFormat="1">
      <c r="A161" s="14"/>
      <c r="B161" s="261"/>
      <c r="C161" s="262"/>
      <c r="D161" s="252" t="s">
        <v>138</v>
      </c>
      <c r="E161" s="263" t="s">
        <v>1</v>
      </c>
      <c r="F161" s="264" t="s">
        <v>158</v>
      </c>
      <c r="G161" s="262"/>
      <c r="H161" s="265">
        <v>44.399999999999999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1" t="s">
        <v>138</v>
      </c>
      <c r="AU161" s="271" t="s">
        <v>87</v>
      </c>
      <c r="AV161" s="14" t="s">
        <v>87</v>
      </c>
      <c r="AW161" s="14" t="s">
        <v>32</v>
      </c>
      <c r="AX161" s="14" t="s">
        <v>76</v>
      </c>
      <c r="AY161" s="271" t="s">
        <v>130</v>
      </c>
    </row>
    <row r="162" s="13" customFormat="1">
      <c r="A162" s="13"/>
      <c r="B162" s="250"/>
      <c r="C162" s="251"/>
      <c r="D162" s="252" t="s">
        <v>138</v>
      </c>
      <c r="E162" s="253" t="s">
        <v>1</v>
      </c>
      <c r="F162" s="254" t="s">
        <v>146</v>
      </c>
      <c r="G162" s="251"/>
      <c r="H162" s="253" t="s">
        <v>1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138</v>
      </c>
      <c r="AU162" s="260" t="s">
        <v>87</v>
      </c>
      <c r="AV162" s="13" t="s">
        <v>84</v>
      </c>
      <c r="AW162" s="13" t="s">
        <v>32</v>
      </c>
      <c r="AX162" s="13" t="s">
        <v>76</v>
      </c>
      <c r="AY162" s="260" t="s">
        <v>130</v>
      </c>
    </row>
    <row r="163" s="14" customFormat="1">
      <c r="A163" s="14"/>
      <c r="B163" s="261"/>
      <c r="C163" s="262"/>
      <c r="D163" s="252" t="s">
        <v>138</v>
      </c>
      <c r="E163" s="263" t="s">
        <v>1</v>
      </c>
      <c r="F163" s="264" t="s">
        <v>152</v>
      </c>
      <c r="G163" s="262"/>
      <c r="H163" s="265">
        <v>289.75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138</v>
      </c>
      <c r="AU163" s="271" t="s">
        <v>87</v>
      </c>
      <c r="AV163" s="14" t="s">
        <v>87</v>
      </c>
      <c r="AW163" s="14" t="s">
        <v>32</v>
      </c>
      <c r="AX163" s="14" t="s">
        <v>76</v>
      </c>
      <c r="AY163" s="271" t="s">
        <v>130</v>
      </c>
    </row>
    <row r="164" s="14" customFormat="1">
      <c r="A164" s="14"/>
      <c r="B164" s="261"/>
      <c r="C164" s="262"/>
      <c r="D164" s="252" t="s">
        <v>138</v>
      </c>
      <c r="E164" s="263" t="s">
        <v>1</v>
      </c>
      <c r="F164" s="264" t="s">
        <v>180</v>
      </c>
      <c r="G164" s="262"/>
      <c r="H164" s="265">
        <v>753.35000000000002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1" t="s">
        <v>138</v>
      </c>
      <c r="AU164" s="271" t="s">
        <v>87</v>
      </c>
      <c r="AV164" s="14" t="s">
        <v>87</v>
      </c>
      <c r="AW164" s="14" t="s">
        <v>32</v>
      </c>
      <c r="AX164" s="14" t="s">
        <v>76</v>
      </c>
      <c r="AY164" s="271" t="s">
        <v>130</v>
      </c>
    </row>
    <row r="165" s="13" customFormat="1">
      <c r="A165" s="13"/>
      <c r="B165" s="250"/>
      <c r="C165" s="251"/>
      <c r="D165" s="252" t="s">
        <v>138</v>
      </c>
      <c r="E165" s="253" t="s">
        <v>1</v>
      </c>
      <c r="F165" s="254" t="s">
        <v>169</v>
      </c>
      <c r="G165" s="251"/>
      <c r="H165" s="253" t="s">
        <v>1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138</v>
      </c>
      <c r="AU165" s="260" t="s">
        <v>87</v>
      </c>
      <c r="AV165" s="13" t="s">
        <v>84</v>
      </c>
      <c r="AW165" s="13" t="s">
        <v>32</v>
      </c>
      <c r="AX165" s="13" t="s">
        <v>76</v>
      </c>
      <c r="AY165" s="260" t="s">
        <v>130</v>
      </c>
    </row>
    <row r="166" s="14" customFormat="1">
      <c r="A166" s="14"/>
      <c r="B166" s="261"/>
      <c r="C166" s="262"/>
      <c r="D166" s="252" t="s">
        <v>138</v>
      </c>
      <c r="E166" s="263" t="s">
        <v>1</v>
      </c>
      <c r="F166" s="264" t="s">
        <v>170</v>
      </c>
      <c r="G166" s="262"/>
      <c r="H166" s="265">
        <v>101.063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138</v>
      </c>
      <c r="AU166" s="271" t="s">
        <v>87</v>
      </c>
      <c r="AV166" s="14" t="s">
        <v>87</v>
      </c>
      <c r="AW166" s="14" t="s">
        <v>32</v>
      </c>
      <c r="AX166" s="14" t="s">
        <v>76</v>
      </c>
      <c r="AY166" s="271" t="s">
        <v>130</v>
      </c>
    </row>
    <row r="167" s="13" customFormat="1">
      <c r="A167" s="13"/>
      <c r="B167" s="250"/>
      <c r="C167" s="251"/>
      <c r="D167" s="252" t="s">
        <v>138</v>
      </c>
      <c r="E167" s="253" t="s">
        <v>1</v>
      </c>
      <c r="F167" s="254" t="s">
        <v>181</v>
      </c>
      <c r="G167" s="251"/>
      <c r="H167" s="253" t="s">
        <v>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138</v>
      </c>
      <c r="AU167" s="260" t="s">
        <v>87</v>
      </c>
      <c r="AV167" s="13" t="s">
        <v>84</v>
      </c>
      <c r="AW167" s="13" t="s">
        <v>32</v>
      </c>
      <c r="AX167" s="13" t="s">
        <v>76</v>
      </c>
      <c r="AY167" s="260" t="s">
        <v>130</v>
      </c>
    </row>
    <row r="168" s="14" customFormat="1">
      <c r="A168" s="14"/>
      <c r="B168" s="261"/>
      <c r="C168" s="262"/>
      <c r="D168" s="252" t="s">
        <v>138</v>
      </c>
      <c r="E168" s="263" t="s">
        <v>1</v>
      </c>
      <c r="F168" s="264" t="s">
        <v>182</v>
      </c>
      <c r="G168" s="262"/>
      <c r="H168" s="265">
        <v>-19.399999999999999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1" t="s">
        <v>138</v>
      </c>
      <c r="AU168" s="271" t="s">
        <v>87</v>
      </c>
      <c r="AV168" s="14" t="s">
        <v>87</v>
      </c>
      <c r="AW168" s="14" t="s">
        <v>32</v>
      </c>
      <c r="AX168" s="14" t="s">
        <v>76</v>
      </c>
      <c r="AY168" s="271" t="s">
        <v>130</v>
      </c>
    </row>
    <row r="169" s="15" customFormat="1">
      <c r="A169" s="15"/>
      <c r="B169" s="272"/>
      <c r="C169" s="273"/>
      <c r="D169" s="252" t="s">
        <v>138</v>
      </c>
      <c r="E169" s="274" t="s">
        <v>1</v>
      </c>
      <c r="F169" s="275" t="s">
        <v>141</v>
      </c>
      <c r="G169" s="273"/>
      <c r="H169" s="276">
        <v>1220.463</v>
      </c>
      <c r="I169" s="277"/>
      <c r="J169" s="273"/>
      <c r="K169" s="273"/>
      <c r="L169" s="278"/>
      <c r="M169" s="279"/>
      <c r="N169" s="280"/>
      <c r="O169" s="280"/>
      <c r="P169" s="280"/>
      <c r="Q169" s="280"/>
      <c r="R169" s="280"/>
      <c r="S169" s="280"/>
      <c r="T169" s="28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2" t="s">
        <v>138</v>
      </c>
      <c r="AU169" s="282" t="s">
        <v>87</v>
      </c>
      <c r="AV169" s="15" t="s">
        <v>136</v>
      </c>
      <c r="AW169" s="15" t="s">
        <v>32</v>
      </c>
      <c r="AX169" s="15" t="s">
        <v>84</v>
      </c>
      <c r="AY169" s="282" t="s">
        <v>130</v>
      </c>
    </row>
    <row r="170" s="2" customFormat="1" ht="21.75" customHeight="1">
      <c r="A170" s="38"/>
      <c r="B170" s="39"/>
      <c r="C170" s="236" t="s">
        <v>183</v>
      </c>
      <c r="D170" s="236" t="s">
        <v>132</v>
      </c>
      <c r="E170" s="237" t="s">
        <v>184</v>
      </c>
      <c r="F170" s="238" t="s">
        <v>185</v>
      </c>
      <c r="G170" s="239" t="s">
        <v>144</v>
      </c>
      <c r="H170" s="240">
        <v>1220.463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41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136</v>
      </c>
      <c r="AT170" s="248" t="s">
        <v>132</v>
      </c>
      <c r="AU170" s="248" t="s">
        <v>87</v>
      </c>
      <c r="AY170" s="17" t="s">
        <v>130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84</v>
      </c>
      <c r="BK170" s="249">
        <f>ROUND(I170*H170,2)</f>
        <v>0</v>
      </c>
      <c r="BL170" s="17" t="s">
        <v>136</v>
      </c>
      <c r="BM170" s="248" t="s">
        <v>186</v>
      </c>
    </row>
    <row r="171" s="13" customFormat="1">
      <c r="A171" s="13"/>
      <c r="B171" s="250"/>
      <c r="C171" s="251"/>
      <c r="D171" s="252" t="s">
        <v>138</v>
      </c>
      <c r="E171" s="253" t="s">
        <v>1</v>
      </c>
      <c r="F171" s="254" t="s">
        <v>156</v>
      </c>
      <c r="G171" s="251"/>
      <c r="H171" s="253" t="s">
        <v>1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138</v>
      </c>
      <c r="AU171" s="260" t="s">
        <v>87</v>
      </c>
      <c r="AV171" s="13" t="s">
        <v>84</v>
      </c>
      <c r="AW171" s="13" t="s">
        <v>32</v>
      </c>
      <c r="AX171" s="13" t="s">
        <v>76</v>
      </c>
      <c r="AY171" s="260" t="s">
        <v>130</v>
      </c>
    </row>
    <row r="172" s="14" customFormat="1">
      <c r="A172" s="14"/>
      <c r="B172" s="261"/>
      <c r="C172" s="262"/>
      <c r="D172" s="252" t="s">
        <v>138</v>
      </c>
      <c r="E172" s="263" t="s">
        <v>1</v>
      </c>
      <c r="F172" s="264" t="s">
        <v>157</v>
      </c>
      <c r="G172" s="262"/>
      <c r="H172" s="265">
        <v>51.299999999999997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138</v>
      </c>
      <c r="AU172" s="271" t="s">
        <v>87</v>
      </c>
      <c r="AV172" s="14" t="s">
        <v>87</v>
      </c>
      <c r="AW172" s="14" t="s">
        <v>32</v>
      </c>
      <c r="AX172" s="14" t="s">
        <v>76</v>
      </c>
      <c r="AY172" s="271" t="s">
        <v>130</v>
      </c>
    </row>
    <row r="173" s="14" customFormat="1">
      <c r="A173" s="14"/>
      <c r="B173" s="261"/>
      <c r="C173" s="262"/>
      <c r="D173" s="252" t="s">
        <v>138</v>
      </c>
      <c r="E173" s="263" t="s">
        <v>1</v>
      </c>
      <c r="F173" s="264" t="s">
        <v>158</v>
      </c>
      <c r="G173" s="262"/>
      <c r="H173" s="265">
        <v>44.399999999999999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1" t="s">
        <v>138</v>
      </c>
      <c r="AU173" s="271" t="s">
        <v>87</v>
      </c>
      <c r="AV173" s="14" t="s">
        <v>87</v>
      </c>
      <c r="AW173" s="14" t="s">
        <v>32</v>
      </c>
      <c r="AX173" s="14" t="s">
        <v>76</v>
      </c>
      <c r="AY173" s="271" t="s">
        <v>130</v>
      </c>
    </row>
    <row r="174" s="13" customFormat="1">
      <c r="A174" s="13"/>
      <c r="B174" s="250"/>
      <c r="C174" s="251"/>
      <c r="D174" s="252" t="s">
        <v>138</v>
      </c>
      <c r="E174" s="253" t="s">
        <v>1</v>
      </c>
      <c r="F174" s="254" t="s">
        <v>146</v>
      </c>
      <c r="G174" s="251"/>
      <c r="H174" s="253" t="s">
        <v>1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138</v>
      </c>
      <c r="AU174" s="260" t="s">
        <v>87</v>
      </c>
      <c r="AV174" s="13" t="s">
        <v>84</v>
      </c>
      <c r="AW174" s="13" t="s">
        <v>32</v>
      </c>
      <c r="AX174" s="13" t="s">
        <v>76</v>
      </c>
      <c r="AY174" s="260" t="s">
        <v>130</v>
      </c>
    </row>
    <row r="175" s="14" customFormat="1">
      <c r="A175" s="14"/>
      <c r="B175" s="261"/>
      <c r="C175" s="262"/>
      <c r="D175" s="252" t="s">
        <v>138</v>
      </c>
      <c r="E175" s="263" t="s">
        <v>1</v>
      </c>
      <c r="F175" s="264" t="s">
        <v>152</v>
      </c>
      <c r="G175" s="262"/>
      <c r="H175" s="265">
        <v>289.75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138</v>
      </c>
      <c r="AU175" s="271" t="s">
        <v>87</v>
      </c>
      <c r="AV175" s="14" t="s">
        <v>87</v>
      </c>
      <c r="AW175" s="14" t="s">
        <v>32</v>
      </c>
      <c r="AX175" s="14" t="s">
        <v>76</v>
      </c>
      <c r="AY175" s="271" t="s">
        <v>130</v>
      </c>
    </row>
    <row r="176" s="14" customFormat="1">
      <c r="A176" s="14"/>
      <c r="B176" s="261"/>
      <c r="C176" s="262"/>
      <c r="D176" s="252" t="s">
        <v>138</v>
      </c>
      <c r="E176" s="263" t="s">
        <v>1</v>
      </c>
      <c r="F176" s="264" t="s">
        <v>180</v>
      </c>
      <c r="G176" s="262"/>
      <c r="H176" s="265">
        <v>753.35000000000002</v>
      </c>
      <c r="I176" s="266"/>
      <c r="J176" s="262"/>
      <c r="K176" s="262"/>
      <c r="L176" s="267"/>
      <c r="M176" s="268"/>
      <c r="N176" s="269"/>
      <c r="O176" s="269"/>
      <c r="P176" s="269"/>
      <c r="Q176" s="269"/>
      <c r="R176" s="269"/>
      <c r="S176" s="269"/>
      <c r="T176" s="27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1" t="s">
        <v>138</v>
      </c>
      <c r="AU176" s="271" t="s">
        <v>87</v>
      </c>
      <c r="AV176" s="14" t="s">
        <v>87</v>
      </c>
      <c r="AW176" s="14" t="s">
        <v>32</v>
      </c>
      <c r="AX176" s="14" t="s">
        <v>76</v>
      </c>
      <c r="AY176" s="271" t="s">
        <v>130</v>
      </c>
    </row>
    <row r="177" s="13" customFormat="1">
      <c r="A177" s="13"/>
      <c r="B177" s="250"/>
      <c r="C177" s="251"/>
      <c r="D177" s="252" t="s">
        <v>138</v>
      </c>
      <c r="E177" s="253" t="s">
        <v>1</v>
      </c>
      <c r="F177" s="254" t="s">
        <v>169</v>
      </c>
      <c r="G177" s="251"/>
      <c r="H177" s="253" t="s">
        <v>1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138</v>
      </c>
      <c r="AU177" s="260" t="s">
        <v>87</v>
      </c>
      <c r="AV177" s="13" t="s">
        <v>84</v>
      </c>
      <c r="AW177" s="13" t="s">
        <v>32</v>
      </c>
      <c r="AX177" s="13" t="s">
        <v>76</v>
      </c>
      <c r="AY177" s="260" t="s">
        <v>130</v>
      </c>
    </row>
    <row r="178" s="14" customFormat="1">
      <c r="A178" s="14"/>
      <c r="B178" s="261"/>
      <c r="C178" s="262"/>
      <c r="D178" s="252" t="s">
        <v>138</v>
      </c>
      <c r="E178" s="263" t="s">
        <v>1</v>
      </c>
      <c r="F178" s="264" t="s">
        <v>170</v>
      </c>
      <c r="G178" s="262"/>
      <c r="H178" s="265">
        <v>101.063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1" t="s">
        <v>138</v>
      </c>
      <c r="AU178" s="271" t="s">
        <v>87</v>
      </c>
      <c r="AV178" s="14" t="s">
        <v>87</v>
      </c>
      <c r="AW178" s="14" t="s">
        <v>32</v>
      </c>
      <c r="AX178" s="14" t="s">
        <v>76</v>
      </c>
      <c r="AY178" s="271" t="s">
        <v>130</v>
      </c>
    </row>
    <row r="179" s="13" customFormat="1">
      <c r="A179" s="13"/>
      <c r="B179" s="250"/>
      <c r="C179" s="251"/>
      <c r="D179" s="252" t="s">
        <v>138</v>
      </c>
      <c r="E179" s="253" t="s">
        <v>1</v>
      </c>
      <c r="F179" s="254" t="s">
        <v>181</v>
      </c>
      <c r="G179" s="251"/>
      <c r="H179" s="253" t="s">
        <v>1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138</v>
      </c>
      <c r="AU179" s="260" t="s">
        <v>87</v>
      </c>
      <c r="AV179" s="13" t="s">
        <v>84</v>
      </c>
      <c r="AW179" s="13" t="s">
        <v>32</v>
      </c>
      <c r="AX179" s="13" t="s">
        <v>76</v>
      </c>
      <c r="AY179" s="260" t="s">
        <v>130</v>
      </c>
    </row>
    <row r="180" s="14" customFormat="1">
      <c r="A180" s="14"/>
      <c r="B180" s="261"/>
      <c r="C180" s="262"/>
      <c r="D180" s="252" t="s">
        <v>138</v>
      </c>
      <c r="E180" s="263" t="s">
        <v>1</v>
      </c>
      <c r="F180" s="264" t="s">
        <v>182</v>
      </c>
      <c r="G180" s="262"/>
      <c r="H180" s="265">
        <v>-19.399999999999999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1" t="s">
        <v>138</v>
      </c>
      <c r="AU180" s="271" t="s">
        <v>87</v>
      </c>
      <c r="AV180" s="14" t="s">
        <v>87</v>
      </c>
      <c r="AW180" s="14" t="s">
        <v>32</v>
      </c>
      <c r="AX180" s="14" t="s">
        <v>76</v>
      </c>
      <c r="AY180" s="271" t="s">
        <v>130</v>
      </c>
    </row>
    <row r="181" s="15" customFormat="1">
      <c r="A181" s="15"/>
      <c r="B181" s="272"/>
      <c r="C181" s="273"/>
      <c r="D181" s="252" t="s">
        <v>138</v>
      </c>
      <c r="E181" s="274" t="s">
        <v>1</v>
      </c>
      <c r="F181" s="275" t="s">
        <v>141</v>
      </c>
      <c r="G181" s="273"/>
      <c r="H181" s="276">
        <v>1220.463</v>
      </c>
      <c r="I181" s="277"/>
      <c r="J181" s="273"/>
      <c r="K181" s="273"/>
      <c r="L181" s="278"/>
      <c r="M181" s="279"/>
      <c r="N181" s="280"/>
      <c r="O181" s="280"/>
      <c r="P181" s="280"/>
      <c r="Q181" s="280"/>
      <c r="R181" s="280"/>
      <c r="S181" s="280"/>
      <c r="T181" s="28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2" t="s">
        <v>138</v>
      </c>
      <c r="AU181" s="282" t="s">
        <v>87</v>
      </c>
      <c r="AV181" s="15" t="s">
        <v>136</v>
      </c>
      <c r="AW181" s="15" t="s">
        <v>32</v>
      </c>
      <c r="AX181" s="15" t="s">
        <v>84</v>
      </c>
      <c r="AY181" s="282" t="s">
        <v>130</v>
      </c>
    </row>
    <row r="182" s="2" customFormat="1" ht="21.75" customHeight="1">
      <c r="A182" s="38"/>
      <c r="B182" s="39"/>
      <c r="C182" s="236" t="s">
        <v>187</v>
      </c>
      <c r="D182" s="236" t="s">
        <v>132</v>
      </c>
      <c r="E182" s="237" t="s">
        <v>188</v>
      </c>
      <c r="F182" s="238" t="s">
        <v>189</v>
      </c>
      <c r="G182" s="239" t="s">
        <v>144</v>
      </c>
      <c r="H182" s="240">
        <v>1220.463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41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136</v>
      </c>
      <c r="AT182" s="248" t="s">
        <v>132</v>
      </c>
      <c r="AU182" s="248" t="s">
        <v>87</v>
      </c>
      <c r="AY182" s="17" t="s">
        <v>130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136</v>
      </c>
      <c r="BM182" s="248" t="s">
        <v>190</v>
      </c>
    </row>
    <row r="183" s="13" customFormat="1">
      <c r="A183" s="13"/>
      <c r="B183" s="250"/>
      <c r="C183" s="251"/>
      <c r="D183" s="252" t="s">
        <v>138</v>
      </c>
      <c r="E183" s="253" t="s">
        <v>1</v>
      </c>
      <c r="F183" s="254" t="s">
        <v>156</v>
      </c>
      <c r="G183" s="251"/>
      <c r="H183" s="253" t="s">
        <v>1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138</v>
      </c>
      <c r="AU183" s="260" t="s">
        <v>87</v>
      </c>
      <c r="AV183" s="13" t="s">
        <v>84</v>
      </c>
      <c r="AW183" s="13" t="s">
        <v>32</v>
      </c>
      <c r="AX183" s="13" t="s">
        <v>76</v>
      </c>
      <c r="AY183" s="260" t="s">
        <v>130</v>
      </c>
    </row>
    <row r="184" s="14" customFormat="1">
      <c r="A184" s="14"/>
      <c r="B184" s="261"/>
      <c r="C184" s="262"/>
      <c r="D184" s="252" t="s">
        <v>138</v>
      </c>
      <c r="E184" s="263" t="s">
        <v>1</v>
      </c>
      <c r="F184" s="264" t="s">
        <v>157</v>
      </c>
      <c r="G184" s="262"/>
      <c r="H184" s="265">
        <v>51.299999999999997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1" t="s">
        <v>138</v>
      </c>
      <c r="AU184" s="271" t="s">
        <v>87</v>
      </c>
      <c r="AV184" s="14" t="s">
        <v>87</v>
      </c>
      <c r="AW184" s="14" t="s">
        <v>32</v>
      </c>
      <c r="AX184" s="14" t="s">
        <v>76</v>
      </c>
      <c r="AY184" s="271" t="s">
        <v>130</v>
      </c>
    </row>
    <row r="185" s="14" customFormat="1">
      <c r="A185" s="14"/>
      <c r="B185" s="261"/>
      <c r="C185" s="262"/>
      <c r="D185" s="252" t="s">
        <v>138</v>
      </c>
      <c r="E185" s="263" t="s">
        <v>1</v>
      </c>
      <c r="F185" s="264" t="s">
        <v>158</v>
      </c>
      <c r="G185" s="262"/>
      <c r="H185" s="265">
        <v>44.399999999999999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138</v>
      </c>
      <c r="AU185" s="271" t="s">
        <v>87</v>
      </c>
      <c r="AV185" s="14" t="s">
        <v>87</v>
      </c>
      <c r="AW185" s="14" t="s">
        <v>32</v>
      </c>
      <c r="AX185" s="14" t="s">
        <v>76</v>
      </c>
      <c r="AY185" s="271" t="s">
        <v>130</v>
      </c>
    </row>
    <row r="186" s="13" customFormat="1">
      <c r="A186" s="13"/>
      <c r="B186" s="250"/>
      <c r="C186" s="251"/>
      <c r="D186" s="252" t="s">
        <v>138</v>
      </c>
      <c r="E186" s="253" t="s">
        <v>1</v>
      </c>
      <c r="F186" s="254" t="s">
        <v>146</v>
      </c>
      <c r="G186" s="251"/>
      <c r="H186" s="253" t="s">
        <v>1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0" t="s">
        <v>138</v>
      </c>
      <c r="AU186" s="260" t="s">
        <v>87</v>
      </c>
      <c r="AV186" s="13" t="s">
        <v>84</v>
      </c>
      <c r="AW186" s="13" t="s">
        <v>32</v>
      </c>
      <c r="AX186" s="13" t="s">
        <v>76</v>
      </c>
      <c r="AY186" s="260" t="s">
        <v>130</v>
      </c>
    </row>
    <row r="187" s="14" customFormat="1">
      <c r="A187" s="14"/>
      <c r="B187" s="261"/>
      <c r="C187" s="262"/>
      <c r="D187" s="252" t="s">
        <v>138</v>
      </c>
      <c r="E187" s="263" t="s">
        <v>1</v>
      </c>
      <c r="F187" s="264" t="s">
        <v>152</v>
      </c>
      <c r="G187" s="262"/>
      <c r="H187" s="265">
        <v>289.75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138</v>
      </c>
      <c r="AU187" s="271" t="s">
        <v>87</v>
      </c>
      <c r="AV187" s="14" t="s">
        <v>87</v>
      </c>
      <c r="AW187" s="14" t="s">
        <v>32</v>
      </c>
      <c r="AX187" s="14" t="s">
        <v>76</v>
      </c>
      <c r="AY187" s="271" t="s">
        <v>130</v>
      </c>
    </row>
    <row r="188" s="14" customFormat="1">
      <c r="A188" s="14"/>
      <c r="B188" s="261"/>
      <c r="C188" s="262"/>
      <c r="D188" s="252" t="s">
        <v>138</v>
      </c>
      <c r="E188" s="263" t="s">
        <v>1</v>
      </c>
      <c r="F188" s="264" t="s">
        <v>180</v>
      </c>
      <c r="G188" s="262"/>
      <c r="H188" s="265">
        <v>753.35000000000002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1" t="s">
        <v>138</v>
      </c>
      <c r="AU188" s="271" t="s">
        <v>87</v>
      </c>
      <c r="AV188" s="14" t="s">
        <v>87</v>
      </c>
      <c r="AW188" s="14" t="s">
        <v>32</v>
      </c>
      <c r="AX188" s="14" t="s">
        <v>76</v>
      </c>
      <c r="AY188" s="271" t="s">
        <v>130</v>
      </c>
    </row>
    <row r="189" s="13" customFormat="1">
      <c r="A189" s="13"/>
      <c r="B189" s="250"/>
      <c r="C189" s="251"/>
      <c r="D189" s="252" t="s">
        <v>138</v>
      </c>
      <c r="E189" s="253" t="s">
        <v>1</v>
      </c>
      <c r="F189" s="254" t="s">
        <v>169</v>
      </c>
      <c r="G189" s="251"/>
      <c r="H189" s="253" t="s">
        <v>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138</v>
      </c>
      <c r="AU189" s="260" t="s">
        <v>87</v>
      </c>
      <c r="AV189" s="13" t="s">
        <v>84</v>
      </c>
      <c r="AW189" s="13" t="s">
        <v>32</v>
      </c>
      <c r="AX189" s="13" t="s">
        <v>76</v>
      </c>
      <c r="AY189" s="260" t="s">
        <v>130</v>
      </c>
    </row>
    <row r="190" s="14" customFormat="1">
      <c r="A190" s="14"/>
      <c r="B190" s="261"/>
      <c r="C190" s="262"/>
      <c r="D190" s="252" t="s">
        <v>138</v>
      </c>
      <c r="E190" s="263" t="s">
        <v>1</v>
      </c>
      <c r="F190" s="264" t="s">
        <v>170</v>
      </c>
      <c r="G190" s="262"/>
      <c r="H190" s="265">
        <v>101.063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138</v>
      </c>
      <c r="AU190" s="271" t="s">
        <v>87</v>
      </c>
      <c r="AV190" s="14" t="s">
        <v>87</v>
      </c>
      <c r="AW190" s="14" t="s">
        <v>32</v>
      </c>
      <c r="AX190" s="14" t="s">
        <v>76</v>
      </c>
      <c r="AY190" s="271" t="s">
        <v>130</v>
      </c>
    </row>
    <row r="191" s="13" customFormat="1">
      <c r="A191" s="13"/>
      <c r="B191" s="250"/>
      <c r="C191" s="251"/>
      <c r="D191" s="252" t="s">
        <v>138</v>
      </c>
      <c r="E191" s="253" t="s">
        <v>1</v>
      </c>
      <c r="F191" s="254" t="s">
        <v>181</v>
      </c>
      <c r="G191" s="251"/>
      <c r="H191" s="253" t="s">
        <v>1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138</v>
      </c>
      <c r="AU191" s="260" t="s">
        <v>87</v>
      </c>
      <c r="AV191" s="13" t="s">
        <v>84</v>
      </c>
      <c r="AW191" s="13" t="s">
        <v>32</v>
      </c>
      <c r="AX191" s="13" t="s">
        <v>76</v>
      </c>
      <c r="AY191" s="260" t="s">
        <v>130</v>
      </c>
    </row>
    <row r="192" s="14" customFormat="1">
      <c r="A192" s="14"/>
      <c r="B192" s="261"/>
      <c r="C192" s="262"/>
      <c r="D192" s="252" t="s">
        <v>138</v>
      </c>
      <c r="E192" s="263" t="s">
        <v>1</v>
      </c>
      <c r="F192" s="264" t="s">
        <v>182</v>
      </c>
      <c r="G192" s="262"/>
      <c r="H192" s="265">
        <v>-19.399999999999999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1" t="s">
        <v>138</v>
      </c>
      <c r="AU192" s="271" t="s">
        <v>87</v>
      </c>
      <c r="AV192" s="14" t="s">
        <v>87</v>
      </c>
      <c r="AW192" s="14" t="s">
        <v>32</v>
      </c>
      <c r="AX192" s="14" t="s">
        <v>76</v>
      </c>
      <c r="AY192" s="271" t="s">
        <v>130</v>
      </c>
    </row>
    <row r="193" s="15" customFormat="1">
      <c r="A193" s="15"/>
      <c r="B193" s="272"/>
      <c r="C193" s="273"/>
      <c r="D193" s="252" t="s">
        <v>138</v>
      </c>
      <c r="E193" s="274" t="s">
        <v>1</v>
      </c>
      <c r="F193" s="275" t="s">
        <v>141</v>
      </c>
      <c r="G193" s="273"/>
      <c r="H193" s="276">
        <v>1220.463</v>
      </c>
      <c r="I193" s="277"/>
      <c r="J193" s="273"/>
      <c r="K193" s="273"/>
      <c r="L193" s="278"/>
      <c r="M193" s="279"/>
      <c r="N193" s="280"/>
      <c r="O193" s="280"/>
      <c r="P193" s="280"/>
      <c r="Q193" s="280"/>
      <c r="R193" s="280"/>
      <c r="S193" s="280"/>
      <c r="T193" s="28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2" t="s">
        <v>138</v>
      </c>
      <c r="AU193" s="282" t="s">
        <v>87</v>
      </c>
      <c r="AV193" s="15" t="s">
        <v>136</v>
      </c>
      <c r="AW193" s="15" t="s">
        <v>32</v>
      </c>
      <c r="AX193" s="15" t="s">
        <v>84</v>
      </c>
      <c r="AY193" s="282" t="s">
        <v>130</v>
      </c>
    </row>
    <row r="194" s="2" customFormat="1" ht="16.5" customHeight="1">
      <c r="A194" s="38"/>
      <c r="B194" s="39"/>
      <c r="C194" s="236" t="s">
        <v>191</v>
      </c>
      <c r="D194" s="236" t="s">
        <v>132</v>
      </c>
      <c r="E194" s="237" t="s">
        <v>192</v>
      </c>
      <c r="F194" s="238" t="s">
        <v>193</v>
      </c>
      <c r="G194" s="239" t="s">
        <v>144</v>
      </c>
      <c r="H194" s="240">
        <v>1220.463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41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136</v>
      </c>
      <c r="AT194" s="248" t="s">
        <v>132</v>
      </c>
      <c r="AU194" s="248" t="s">
        <v>87</v>
      </c>
      <c r="AY194" s="17" t="s">
        <v>130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84</v>
      </c>
      <c r="BK194" s="249">
        <f>ROUND(I194*H194,2)</f>
        <v>0</v>
      </c>
      <c r="BL194" s="17" t="s">
        <v>136</v>
      </c>
      <c r="BM194" s="248" t="s">
        <v>194</v>
      </c>
    </row>
    <row r="195" s="13" customFormat="1">
      <c r="A195" s="13"/>
      <c r="B195" s="250"/>
      <c r="C195" s="251"/>
      <c r="D195" s="252" t="s">
        <v>138</v>
      </c>
      <c r="E195" s="253" t="s">
        <v>1</v>
      </c>
      <c r="F195" s="254" t="s">
        <v>156</v>
      </c>
      <c r="G195" s="251"/>
      <c r="H195" s="253" t="s">
        <v>1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138</v>
      </c>
      <c r="AU195" s="260" t="s">
        <v>87</v>
      </c>
      <c r="AV195" s="13" t="s">
        <v>84</v>
      </c>
      <c r="AW195" s="13" t="s">
        <v>32</v>
      </c>
      <c r="AX195" s="13" t="s">
        <v>76</v>
      </c>
      <c r="AY195" s="260" t="s">
        <v>130</v>
      </c>
    </row>
    <row r="196" s="14" customFormat="1">
      <c r="A196" s="14"/>
      <c r="B196" s="261"/>
      <c r="C196" s="262"/>
      <c r="D196" s="252" t="s">
        <v>138</v>
      </c>
      <c r="E196" s="263" t="s">
        <v>1</v>
      </c>
      <c r="F196" s="264" t="s">
        <v>157</v>
      </c>
      <c r="G196" s="262"/>
      <c r="H196" s="265">
        <v>51.299999999999997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1" t="s">
        <v>138</v>
      </c>
      <c r="AU196" s="271" t="s">
        <v>87</v>
      </c>
      <c r="AV196" s="14" t="s">
        <v>87</v>
      </c>
      <c r="AW196" s="14" t="s">
        <v>32</v>
      </c>
      <c r="AX196" s="14" t="s">
        <v>76</v>
      </c>
      <c r="AY196" s="271" t="s">
        <v>130</v>
      </c>
    </row>
    <row r="197" s="14" customFormat="1">
      <c r="A197" s="14"/>
      <c r="B197" s="261"/>
      <c r="C197" s="262"/>
      <c r="D197" s="252" t="s">
        <v>138</v>
      </c>
      <c r="E197" s="263" t="s">
        <v>1</v>
      </c>
      <c r="F197" s="264" t="s">
        <v>158</v>
      </c>
      <c r="G197" s="262"/>
      <c r="H197" s="265">
        <v>44.399999999999999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1" t="s">
        <v>138</v>
      </c>
      <c r="AU197" s="271" t="s">
        <v>87</v>
      </c>
      <c r="AV197" s="14" t="s">
        <v>87</v>
      </c>
      <c r="AW197" s="14" t="s">
        <v>32</v>
      </c>
      <c r="AX197" s="14" t="s">
        <v>76</v>
      </c>
      <c r="AY197" s="271" t="s">
        <v>130</v>
      </c>
    </row>
    <row r="198" s="13" customFormat="1">
      <c r="A198" s="13"/>
      <c r="B198" s="250"/>
      <c r="C198" s="251"/>
      <c r="D198" s="252" t="s">
        <v>138</v>
      </c>
      <c r="E198" s="253" t="s">
        <v>1</v>
      </c>
      <c r="F198" s="254" t="s">
        <v>146</v>
      </c>
      <c r="G198" s="251"/>
      <c r="H198" s="253" t="s">
        <v>1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138</v>
      </c>
      <c r="AU198" s="260" t="s">
        <v>87</v>
      </c>
      <c r="AV198" s="13" t="s">
        <v>84</v>
      </c>
      <c r="AW198" s="13" t="s">
        <v>32</v>
      </c>
      <c r="AX198" s="13" t="s">
        <v>76</v>
      </c>
      <c r="AY198" s="260" t="s">
        <v>130</v>
      </c>
    </row>
    <row r="199" s="14" customFormat="1">
      <c r="A199" s="14"/>
      <c r="B199" s="261"/>
      <c r="C199" s="262"/>
      <c r="D199" s="252" t="s">
        <v>138</v>
      </c>
      <c r="E199" s="263" t="s">
        <v>1</v>
      </c>
      <c r="F199" s="264" t="s">
        <v>152</v>
      </c>
      <c r="G199" s="262"/>
      <c r="H199" s="265">
        <v>289.75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1" t="s">
        <v>138</v>
      </c>
      <c r="AU199" s="271" t="s">
        <v>87</v>
      </c>
      <c r="AV199" s="14" t="s">
        <v>87</v>
      </c>
      <c r="AW199" s="14" t="s">
        <v>32</v>
      </c>
      <c r="AX199" s="14" t="s">
        <v>76</v>
      </c>
      <c r="AY199" s="271" t="s">
        <v>130</v>
      </c>
    </row>
    <row r="200" s="14" customFormat="1">
      <c r="A200" s="14"/>
      <c r="B200" s="261"/>
      <c r="C200" s="262"/>
      <c r="D200" s="252" t="s">
        <v>138</v>
      </c>
      <c r="E200" s="263" t="s">
        <v>1</v>
      </c>
      <c r="F200" s="264" t="s">
        <v>180</v>
      </c>
      <c r="G200" s="262"/>
      <c r="H200" s="265">
        <v>753.35000000000002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138</v>
      </c>
      <c r="AU200" s="271" t="s">
        <v>87</v>
      </c>
      <c r="AV200" s="14" t="s">
        <v>87</v>
      </c>
      <c r="AW200" s="14" t="s">
        <v>32</v>
      </c>
      <c r="AX200" s="14" t="s">
        <v>76</v>
      </c>
      <c r="AY200" s="271" t="s">
        <v>130</v>
      </c>
    </row>
    <row r="201" s="13" customFormat="1">
      <c r="A201" s="13"/>
      <c r="B201" s="250"/>
      <c r="C201" s="251"/>
      <c r="D201" s="252" t="s">
        <v>138</v>
      </c>
      <c r="E201" s="253" t="s">
        <v>1</v>
      </c>
      <c r="F201" s="254" t="s">
        <v>169</v>
      </c>
      <c r="G201" s="251"/>
      <c r="H201" s="253" t="s">
        <v>1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138</v>
      </c>
      <c r="AU201" s="260" t="s">
        <v>87</v>
      </c>
      <c r="AV201" s="13" t="s">
        <v>84</v>
      </c>
      <c r="AW201" s="13" t="s">
        <v>32</v>
      </c>
      <c r="AX201" s="13" t="s">
        <v>76</v>
      </c>
      <c r="AY201" s="260" t="s">
        <v>130</v>
      </c>
    </row>
    <row r="202" s="14" customFormat="1">
      <c r="A202" s="14"/>
      <c r="B202" s="261"/>
      <c r="C202" s="262"/>
      <c r="D202" s="252" t="s">
        <v>138</v>
      </c>
      <c r="E202" s="263" t="s">
        <v>1</v>
      </c>
      <c r="F202" s="264" t="s">
        <v>170</v>
      </c>
      <c r="G202" s="262"/>
      <c r="H202" s="265">
        <v>101.063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138</v>
      </c>
      <c r="AU202" s="271" t="s">
        <v>87</v>
      </c>
      <c r="AV202" s="14" t="s">
        <v>87</v>
      </c>
      <c r="AW202" s="14" t="s">
        <v>32</v>
      </c>
      <c r="AX202" s="14" t="s">
        <v>76</v>
      </c>
      <c r="AY202" s="271" t="s">
        <v>130</v>
      </c>
    </row>
    <row r="203" s="13" customFormat="1">
      <c r="A203" s="13"/>
      <c r="B203" s="250"/>
      <c r="C203" s="251"/>
      <c r="D203" s="252" t="s">
        <v>138</v>
      </c>
      <c r="E203" s="253" t="s">
        <v>1</v>
      </c>
      <c r="F203" s="254" t="s">
        <v>181</v>
      </c>
      <c r="G203" s="251"/>
      <c r="H203" s="253" t="s">
        <v>1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138</v>
      </c>
      <c r="AU203" s="260" t="s">
        <v>87</v>
      </c>
      <c r="AV203" s="13" t="s">
        <v>84</v>
      </c>
      <c r="AW203" s="13" t="s">
        <v>32</v>
      </c>
      <c r="AX203" s="13" t="s">
        <v>76</v>
      </c>
      <c r="AY203" s="260" t="s">
        <v>130</v>
      </c>
    </row>
    <row r="204" s="14" customFormat="1">
      <c r="A204" s="14"/>
      <c r="B204" s="261"/>
      <c r="C204" s="262"/>
      <c r="D204" s="252" t="s">
        <v>138</v>
      </c>
      <c r="E204" s="263" t="s">
        <v>1</v>
      </c>
      <c r="F204" s="264" t="s">
        <v>182</v>
      </c>
      <c r="G204" s="262"/>
      <c r="H204" s="265">
        <v>-19.399999999999999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138</v>
      </c>
      <c r="AU204" s="271" t="s">
        <v>87</v>
      </c>
      <c r="AV204" s="14" t="s">
        <v>87</v>
      </c>
      <c r="AW204" s="14" t="s">
        <v>32</v>
      </c>
      <c r="AX204" s="14" t="s">
        <v>76</v>
      </c>
      <c r="AY204" s="271" t="s">
        <v>130</v>
      </c>
    </row>
    <row r="205" s="15" customFormat="1">
      <c r="A205" s="15"/>
      <c r="B205" s="272"/>
      <c r="C205" s="273"/>
      <c r="D205" s="252" t="s">
        <v>138</v>
      </c>
      <c r="E205" s="274" t="s">
        <v>1</v>
      </c>
      <c r="F205" s="275" t="s">
        <v>141</v>
      </c>
      <c r="G205" s="273"/>
      <c r="H205" s="276">
        <v>1220.463</v>
      </c>
      <c r="I205" s="277"/>
      <c r="J205" s="273"/>
      <c r="K205" s="273"/>
      <c r="L205" s="278"/>
      <c r="M205" s="279"/>
      <c r="N205" s="280"/>
      <c r="O205" s="280"/>
      <c r="P205" s="280"/>
      <c r="Q205" s="280"/>
      <c r="R205" s="280"/>
      <c r="S205" s="280"/>
      <c r="T205" s="28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2" t="s">
        <v>138</v>
      </c>
      <c r="AU205" s="282" t="s">
        <v>87</v>
      </c>
      <c r="AV205" s="15" t="s">
        <v>136</v>
      </c>
      <c r="AW205" s="15" t="s">
        <v>32</v>
      </c>
      <c r="AX205" s="15" t="s">
        <v>84</v>
      </c>
      <c r="AY205" s="282" t="s">
        <v>130</v>
      </c>
    </row>
    <row r="206" s="2" customFormat="1" ht="21.75" customHeight="1">
      <c r="A206" s="38"/>
      <c r="B206" s="39"/>
      <c r="C206" s="236" t="s">
        <v>195</v>
      </c>
      <c r="D206" s="236" t="s">
        <v>132</v>
      </c>
      <c r="E206" s="237" t="s">
        <v>196</v>
      </c>
      <c r="F206" s="238" t="s">
        <v>197</v>
      </c>
      <c r="G206" s="239" t="s">
        <v>135</v>
      </c>
      <c r="H206" s="240">
        <v>275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41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136</v>
      </c>
      <c r="AT206" s="248" t="s">
        <v>132</v>
      </c>
      <c r="AU206" s="248" t="s">
        <v>87</v>
      </c>
      <c r="AY206" s="17" t="s">
        <v>130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84</v>
      </c>
      <c r="BK206" s="249">
        <f>ROUND(I206*H206,2)</f>
        <v>0</v>
      </c>
      <c r="BL206" s="17" t="s">
        <v>136</v>
      </c>
      <c r="BM206" s="248" t="s">
        <v>198</v>
      </c>
    </row>
    <row r="207" s="13" customFormat="1">
      <c r="A207" s="13"/>
      <c r="B207" s="250"/>
      <c r="C207" s="251"/>
      <c r="D207" s="252" t="s">
        <v>138</v>
      </c>
      <c r="E207" s="253" t="s">
        <v>1</v>
      </c>
      <c r="F207" s="254" t="s">
        <v>199</v>
      </c>
      <c r="G207" s="251"/>
      <c r="H207" s="253" t="s">
        <v>1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0" t="s">
        <v>138</v>
      </c>
      <c r="AU207" s="260" t="s">
        <v>87</v>
      </c>
      <c r="AV207" s="13" t="s">
        <v>84</v>
      </c>
      <c r="AW207" s="13" t="s">
        <v>32</v>
      </c>
      <c r="AX207" s="13" t="s">
        <v>76</v>
      </c>
      <c r="AY207" s="260" t="s">
        <v>130</v>
      </c>
    </row>
    <row r="208" s="14" customFormat="1">
      <c r="A208" s="14"/>
      <c r="B208" s="261"/>
      <c r="C208" s="262"/>
      <c r="D208" s="252" t="s">
        <v>138</v>
      </c>
      <c r="E208" s="263" t="s">
        <v>1</v>
      </c>
      <c r="F208" s="264" t="s">
        <v>200</v>
      </c>
      <c r="G208" s="262"/>
      <c r="H208" s="265">
        <v>275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138</v>
      </c>
      <c r="AU208" s="271" t="s">
        <v>87</v>
      </c>
      <c r="AV208" s="14" t="s">
        <v>87</v>
      </c>
      <c r="AW208" s="14" t="s">
        <v>32</v>
      </c>
      <c r="AX208" s="14" t="s">
        <v>76</v>
      </c>
      <c r="AY208" s="271" t="s">
        <v>130</v>
      </c>
    </row>
    <row r="209" s="15" customFormat="1">
      <c r="A209" s="15"/>
      <c r="B209" s="272"/>
      <c r="C209" s="273"/>
      <c r="D209" s="252" t="s">
        <v>138</v>
      </c>
      <c r="E209" s="274" t="s">
        <v>1</v>
      </c>
      <c r="F209" s="275" t="s">
        <v>141</v>
      </c>
      <c r="G209" s="273"/>
      <c r="H209" s="276">
        <v>275</v>
      </c>
      <c r="I209" s="277"/>
      <c r="J209" s="273"/>
      <c r="K209" s="273"/>
      <c r="L209" s="278"/>
      <c r="M209" s="279"/>
      <c r="N209" s="280"/>
      <c r="O209" s="280"/>
      <c r="P209" s="280"/>
      <c r="Q209" s="280"/>
      <c r="R209" s="280"/>
      <c r="S209" s="280"/>
      <c r="T209" s="28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2" t="s">
        <v>138</v>
      </c>
      <c r="AU209" s="282" t="s">
        <v>87</v>
      </c>
      <c r="AV209" s="15" t="s">
        <v>136</v>
      </c>
      <c r="AW209" s="15" t="s">
        <v>32</v>
      </c>
      <c r="AX209" s="15" t="s">
        <v>84</v>
      </c>
      <c r="AY209" s="282" t="s">
        <v>130</v>
      </c>
    </row>
    <row r="210" s="2" customFormat="1" ht="21.75" customHeight="1">
      <c r="A210" s="38"/>
      <c r="B210" s="39"/>
      <c r="C210" s="236" t="s">
        <v>201</v>
      </c>
      <c r="D210" s="236" t="s">
        <v>132</v>
      </c>
      <c r="E210" s="237" t="s">
        <v>202</v>
      </c>
      <c r="F210" s="238" t="s">
        <v>203</v>
      </c>
      <c r="G210" s="239" t="s">
        <v>135</v>
      </c>
      <c r="H210" s="240">
        <v>1410.2000000000001</v>
      </c>
      <c r="I210" s="241"/>
      <c r="J210" s="242">
        <f>ROUND(I210*H210,2)</f>
        <v>0</v>
      </c>
      <c r="K210" s="243"/>
      <c r="L210" s="44"/>
      <c r="M210" s="244" t="s">
        <v>1</v>
      </c>
      <c r="N210" s="245" t="s">
        <v>41</v>
      </c>
      <c r="O210" s="91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8" t="s">
        <v>136</v>
      </c>
      <c r="AT210" s="248" t="s">
        <v>132</v>
      </c>
      <c r="AU210" s="248" t="s">
        <v>87</v>
      </c>
      <c r="AY210" s="17" t="s">
        <v>130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84</v>
      </c>
      <c r="BK210" s="249">
        <f>ROUND(I210*H210,2)</f>
        <v>0</v>
      </c>
      <c r="BL210" s="17" t="s">
        <v>136</v>
      </c>
      <c r="BM210" s="248" t="s">
        <v>204</v>
      </c>
    </row>
    <row r="211" s="13" customFormat="1">
      <c r="A211" s="13"/>
      <c r="B211" s="250"/>
      <c r="C211" s="251"/>
      <c r="D211" s="252" t="s">
        <v>138</v>
      </c>
      <c r="E211" s="253" t="s">
        <v>1</v>
      </c>
      <c r="F211" s="254" t="s">
        <v>205</v>
      </c>
      <c r="G211" s="251"/>
      <c r="H211" s="253" t="s">
        <v>1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138</v>
      </c>
      <c r="AU211" s="260" t="s">
        <v>87</v>
      </c>
      <c r="AV211" s="13" t="s">
        <v>84</v>
      </c>
      <c r="AW211" s="13" t="s">
        <v>32</v>
      </c>
      <c r="AX211" s="13" t="s">
        <v>76</v>
      </c>
      <c r="AY211" s="260" t="s">
        <v>130</v>
      </c>
    </row>
    <row r="212" s="14" customFormat="1">
      <c r="A212" s="14"/>
      <c r="B212" s="261"/>
      <c r="C212" s="262"/>
      <c r="D212" s="252" t="s">
        <v>138</v>
      </c>
      <c r="E212" s="263" t="s">
        <v>1</v>
      </c>
      <c r="F212" s="264" t="s">
        <v>206</v>
      </c>
      <c r="G212" s="262"/>
      <c r="H212" s="265">
        <v>1410.2000000000001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1" t="s">
        <v>138</v>
      </c>
      <c r="AU212" s="271" t="s">
        <v>87</v>
      </c>
      <c r="AV212" s="14" t="s">
        <v>87</v>
      </c>
      <c r="AW212" s="14" t="s">
        <v>32</v>
      </c>
      <c r="AX212" s="14" t="s">
        <v>84</v>
      </c>
      <c r="AY212" s="271" t="s">
        <v>130</v>
      </c>
    </row>
    <row r="213" s="2" customFormat="1" ht="21.75" customHeight="1">
      <c r="A213" s="38"/>
      <c r="B213" s="39"/>
      <c r="C213" s="236" t="s">
        <v>207</v>
      </c>
      <c r="D213" s="236" t="s">
        <v>132</v>
      </c>
      <c r="E213" s="237" t="s">
        <v>208</v>
      </c>
      <c r="F213" s="238" t="s">
        <v>209</v>
      </c>
      <c r="G213" s="239" t="s">
        <v>135</v>
      </c>
      <c r="H213" s="240">
        <v>194</v>
      </c>
      <c r="I213" s="241"/>
      <c r="J213" s="242">
        <f>ROUND(I213*H213,2)</f>
        <v>0</v>
      </c>
      <c r="K213" s="243"/>
      <c r="L213" s="44"/>
      <c r="M213" s="244" t="s">
        <v>1</v>
      </c>
      <c r="N213" s="245" t="s">
        <v>41</v>
      </c>
      <c r="O213" s="91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136</v>
      </c>
      <c r="AT213" s="248" t="s">
        <v>132</v>
      </c>
      <c r="AU213" s="248" t="s">
        <v>87</v>
      </c>
      <c r="AY213" s="17" t="s">
        <v>130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84</v>
      </c>
      <c r="BK213" s="249">
        <f>ROUND(I213*H213,2)</f>
        <v>0</v>
      </c>
      <c r="BL213" s="17" t="s">
        <v>136</v>
      </c>
      <c r="BM213" s="248" t="s">
        <v>210</v>
      </c>
    </row>
    <row r="214" s="13" customFormat="1">
      <c r="A214" s="13"/>
      <c r="B214" s="250"/>
      <c r="C214" s="251"/>
      <c r="D214" s="252" t="s">
        <v>138</v>
      </c>
      <c r="E214" s="253" t="s">
        <v>1</v>
      </c>
      <c r="F214" s="254" t="s">
        <v>211</v>
      </c>
      <c r="G214" s="251"/>
      <c r="H214" s="253" t="s">
        <v>1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138</v>
      </c>
      <c r="AU214" s="260" t="s">
        <v>87</v>
      </c>
      <c r="AV214" s="13" t="s">
        <v>84</v>
      </c>
      <c r="AW214" s="13" t="s">
        <v>32</v>
      </c>
      <c r="AX214" s="13" t="s">
        <v>76</v>
      </c>
      <c r="AY214" s="260" t="s">
        <v>130</v>
      </c>
    </row>
    <row r="215" s="14" customFormat="1">
      <c r="A215" s="14"/>
      <c r="B215" s="261"/>
      <c r="C215" s="262"/>
      <c r="D215" s="252" t="s">
        <v>138</v>
      </c>
      <c r="E215" s="263" t="s">
        <v>1</v>
      </c>
      <c r="F215" s="264" t="s">
        <v>212</v>
      </c>
      <c r="G215" s="262"/>
      <c r="H215" s="265">
        <v>194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1" t="s">
        <v>138</v>
      </c>
      <c r="AU215" s="271" t="s">
        <v>87</v>
      </c>
      <c r="AV215" s="14" t="s">
        <v>87</v>
      </c>
      <c r="AW215" s="14" t="s">
        <v>32</v>
      </c>
      <c r="AX215" s="14" t="s">
        <v>84</v>
      </c>
      <c r="AY215" s="271" t="s">
        <v>130</v>
      </c>
    </row>
    <row r="216" s="2" customFormat="1" ht="16.5" customHeight="1">
      <c r="A216" s="38"/>
      <c r="B216" s="39"/>
      <c r="C216" s="236" t="s">
        <v>8</v>
      </c>
      <c r="D216" s="236" t="s">
        <v>132</v>
      </c>
      <c r="E216" s="237" t="s">
        <v>213</v>
      </c>
      <c r="F216" s="238" t="s">
        <v>214</v>
      </c>
      <c r="G216" s="239" t="s">
        <v>135</v>
      </c>
      <c r="H216" s="240">
        <v>5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41</v>
      </c>
      <c r="O216" s="91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136</v>
      </c>
      <c r="AT216" s="248" t="s">
        <v>132</v>
      </c>
      <c r="AU216" s="248" t="s">
        <v>87</v>
      </c>
      <c r="AY216" s="17" t="s">
        <v>130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84</v>
      </c>
      <c r="BK216" s="249">
        <f>ROUND(I216*H216,2)</f>
        <v>0</v>
      </c>
      <c r="BL216" s="17" t="s">
        <v>136</v>
      </c>
      <c r="BM216" s="248" t="s">
        <v>215</v>
      </c>
    </row>
    <row r="217" s="13" customFormat="1">
      <c r="A217" s="13"/>
      <c r="B217" s="250"/>
      <c r="C217" s="251"/>
      <c r="D217" s="252" t="s">
        <v>138</v>
      </c>
      <c r="E217" s="253" t="s">
        <v>1</v>
      </c>
      <c r="F217" s="254" t="s">
        <v>216</v>
      </c>
      <c r="G217" s="251"/>
      <c r="H217" s="253" t="s">
        <v>1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138</v>
      </c>
      <c r="AU217" s="260" t="s">
        <v>87</v>
      </c>
      <c r="AV217" s="13" t="s">
        <v>84</v>
      </c>
      <c r="AW217" s="13" t="s">
        <v>32</v>
      </c>
      <c r="AX217" s="13" t="s">
        <v>76</v>
      </c>
      <c r="AY217" s="260" t="s">
        <v>130</v>
      </c>
    </row>
    <row r="218" s="14" customFormat="1">
      <c r="A218" s="14"/>
      <c r="B218" s="261"/>
      <c r="C218" s="262"/>
      <c r="D218" s="252" t="s">
        <v>138</v>
      </c>
      <c r="E218" s="263" t="s">
        <v>1</v>
      </c>
      <c r="F218" s="264" t="s">
        <v>159</v>
      </c>
      <c r="G218" s="262"/>
      <c r="H218" s="265">
        <v>5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1" t="s">
        <v>138</v>
      </c>
      <c r="AU218" s="271" t="s">
        <v>87</v>
      </c>
      <c r="AV218" s="14" t="s">
        <v>87</v>
      </c>
      <c r="AW218" s="14" t="s">
        <v>32</v>
      </c>
      <c r="AX218" s="14" t="s">
        <v>84</v>
      </c>
      <c r="AY218" s="271" t="s">
        <v>130</v>
      </c>
    </row>
    <row r="219" s="2" customFormat="1" ht="16.5" customHeight="1">
      <c r="A219" s="38"/>
      <c r="B219" s="39"/>
      <c r="C219" s="236" t="s">
        <v>217</v>
      </c>
      <c r="D219" s="236" t="s">
        <v>132</v>
      </c>
      <c r="E219" s="237" t="s">
        <v>218</v>
      </c>
      <c r="F219" s="238" t="s">
        <v>219</v>
      </c>
      <c r="G219" s="239" t="s">
        <v>220</v>
      </c>
      <c r="H219" s="240">
        <v>32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41</v>
      </c>
      <c r="O219" s="91"/>
      <c r="P219" s="246">
        <f>O219*H219</f>
        <v>0</v>
      </c>
      <c r="Q219" s="246">
        <v>0</v>
      </c>
      <c r="R219" s="246">
        <f>Q219*H219</f>
        <v>0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136</v>
      </c>
      <c r="AT219" s="248" t="s">
        <v>132</v>
      </c>
      <c r="AU219" s="248" t="s">
        <v>87</v>
      </c>
      <c r="AY219" s="17" t="s">
        <v>130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84</v>
      </c>
      <c r="BK219" s="249">
        <f>ROUND(I219*H219,2)</f>
        <v>0</v>
      </c>
      <c r="BL219" s="17" t="s">
        <v>136</v>
      </c>
      <c r="BM219" s="248" t="s">
        <v>221</v>
      </c>
    </row>
    <row r="220" s="13" customFormat="1">
      <c r="A220" s="13"/>
      <c r="B220" s="250"/>
      <c r="C220" s="251"/>
      <c r="D220" s="252" t="s">
        <v>138</v>
      </c>
      <c r="E220" s="253" t="s">
        <v>1</v>
      </c>
      <c r="F220" s="254" t="s">
        <v>222</v>
      </c>
      <c r="G220" s="251"/>
      <c r="H220" s="253" t="s">
        <v>1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138</v>
      </c>
      <c r="AU220" s="260" t="s">
        <v>87</v>
      </c>
      <c r="AV220" s="13" t="s">
        <v>84</v>
      </c>
      <c r="AW220" s="13" t="s">
        <v>32</v>
      </c>
      <c r="AX220" s="13" t="s">
        <v>76</v>
      </c>
      <c r="AY220" s="260" t="s">
        <v>130</v>
      </c>
    </row>
    <row r="221" s="14" customFormat="1">
      <c r="A221" s="14"/>
      <c r="B221" s="261"/>
      <c r="C221" s="262"/>
      <c r="D221" s="252" t="s">
        <v>138</v>
      </c>
      <c r="E221" s="263" t="s">
        <v>1</v>
      </c>
      <c r="F221" s="264" t="s">
        <v>223</v>
      </c>
      <c r="G221" s="262"/>
      <c r="H221" s="265">
        <v>32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1" t="s">
        <v>138</v>
      </c>
      <c r="AU221" s="271" t="s">
        <v>87</v>
      </c>
      <c r="AV221" s="14" t="s">
        <v>87</v>
      </c>
      <c r="AW221" s="14" t="s">
        <v>32</v>
      </c>
      <c r="AX221" s="14" t="s">
        <v>84</v>
      </c>
      <c r="AY221" s="271" t="s">
        <v>130</v>
      </c>
    </row>
    <row r="222" s="2" customFormat="1" ht="21.75" customHeight="1">
      <c r="A222" s="38"/>
      <c r="B222" s="39"/>
      <c r="C222" s="236" t="s">
        <v>224</v>
      </c>
      <c r="D222" s="236" t="s">
        <v>132</v>
      </c>
      <c r="E222" s="237" t="s">
        <v>225</v>
      </c>
      <c r="F222" s="238" t="s">
        <v>226</v>
      </c>
      <c r="G222" s="239" t="s">
        <v>220</v>
      </c>
      <c r="H222" s="240">
        <v>40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41</v>
      </c>
      <c r="O222" s="91"/>
      <c r="P222" s="246">
        <f>O222*H222</f>
        <v>0</v>
      </c>
      <c r="Q222" s="246">
        <v>0</v>
      </c>
      <c r="R222" s="246">
        <f>Q222*H222</f>
        <v>0</v>
      </c>
      <c r="S222" s="246">
        <v>0.19400000000000001</v>
      </c>
      <c r="T222" s="247">
        <f>S222*H222</f>
        <v>7.7599999999999998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136</v>
      </c>
      <c r="AT222" s="248" t="s">
        <v>132</v>
      </c>
      <c r="AU222" s="248" t="s">
        <v>87</v>
      </c>
      <c r="AY222" s="17" t="s">
        <v>130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84</v>
      </c>
      <c r="BK222" s="249">
        <f>ROUND(I222*H222,2)</f>
        <v>0</v>
      </c>
      <c r="BL222" s="17" t="s">
        <v>136</v>
      </c>
      <c r="BM222" s="248" t="s">
        <v>227</v>
      </c>
    </row>
    <row r="223" s="13" customFormat="1">
      <c r="A223" s="13"/>
      <c r="B223" s="250"/>
      <c r="C223" s="251"/>
      <c r="D223" s="252" t="s">
        <v>138</v>
      </c>
      <c r="E223" s="253" t="s">
        <v>1</v>
      </c>
      <c r="F223" s="254" t="s">
        <v>228</v>
      </c>
      <c r="G223" s="251"/>
      <c r="H223" s="253" t="s">
        <v>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138</v>
      </c>
      <c r="AU223" s="260" t="s">
        <v>87</v>
      </c>
      <c r="AV223" s="13" t="s">
        <v>84</v>
      </c>
      <c r="AW223" s="13" t="s">
        <v>32</v>
      </c>
      <c r="AX223" s="13" t="s">
        <v>76</v>
      </c>
      <c r="AY223" s="260" t="s">
        <v>130</v>
      </c>
    </row>
    <row r="224" s="14" customFormat="1">
      <c r="A224" s="14"/>
      <c r="B224" s="261"/>
      <c r="C224" s="262"/>
      <c r="D224" s="252" t="s">
        <v>138</v>
      </c>
      <c r="E224" s="263" t="s">
        <v>1</v>
      </c>
      <c r="F224" s="264" t="s">
        <v>229</v>
      </c>
      <c r="G224" s="262"/>
      <c r="H224" s="265">
        <v>40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138</v>
      </c>
      <c r="AU224" s="271" t="s">
        <v>87</v>
      </c>
      <c r="AV224" s="14" t="s">
        <v>87</v>
      </c>
      <c r="AW224" s="14" t="s">
        <v>32</v>
      </c>
      <c r="AX224" s="14" t="s">
        <v>84</v>
      </c>
      <c r="AY224" s="271" t="s">
        <v>130</v>
      </c>
    </row>
    <row r="225" s="2" customFormat="1" ht="16.5" customHeight="1">
      <c r="A225" s="38"/>
      <c r="B225" s="39"/>
      <c r="C225" s="236" t="s">
        <v>230</v>
      </c>
      <c r="D225" s="236" t="s">
        <v>132</v>
      </c>
      <c r="E225" s="237" t="s">
        <v>231</v>
      </c>
      <c r="F225" s="238" t="s">
        <v>232</v>
      </c>
      <c r="G225" s="239" t="s">
        <v>233</v>
      </c>
      <c r="H225" s="240">
        <v>2318.8800000000001</v>
      </c>
      <c r="I225" s="241"/>
      <c r="J225" s="242">
        <f>ROUND(I225*H225,2)</f>
        <v>0</v>
      </c>
      <c r="K225" s="243"/>
      <c r="L225" s="44"/>
      <c r="M225" s="244" t="s">
        <v>1</v>
      </c>
      <c r="N225" s="245" t="s">
        <v>41</v>
      </c>
      <c r="O225" s="91"/>
      <c r="P225" s="246">
        <f>O225*H225</f>
        <v>0</v>
      </c>
      <c r="Q225" s="246">
        <v>0</v>
      </c>
      <c r="R225" s="246">
        <f>Q225*H225</f>
        <v>0</v>
      </c>
      <c r="S225" s="246">
        <v>0</v>
      </c>
      <c r="T225" s="24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136</v>
      </c>
      <c r="AT225" s="248" t="s">
        <v>132</v>
      </c>
      <c r="AU225" s="248" t="s">
        <v>87</v>
      </c>
      <c r="AY225" s="17" t="s">
        <v>130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84</v>
      </c>
      <c r="BK225" s="249">
        <f>ROUND(I225*H225,2)</f>
        <v>0</v>
      </c>
      <c r="BL225" s="17" t="s">
        <v>136</v>
      </c>
      <c r="BM225" s="248" t="s">
        <v>234</v>
      </c>
    </row>
    <row r="226" s="13" customFormat="1">
      <c r="A226" s="13"/>
      <c r="B226" s="250"/>
      <c r="C226" s="251"/>
      <c r="D226" s="252" t="s">
        <v>138</v>
      </c>
      <c r="E226" s="253" t="s">
        <v>1</v>
      </c>
      <c r="F226" s="254" t="s">
        <v>235</v>
      </c>
      <c r="G226" s="251"/>
      <c r="H226" s="253" t="s">
        <v>1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0" t="s">
        <v>138</v>
      </c>
      <c r="AU226" s="260" t="s">
        <v>87</v>
      </c>
      <c r="AV226" s="13" t="s">
        <v>84</v>
      </c>
      <c r="AW226" s="13" t="s">
        <v>32</v>
      </c>
      <c r="AX226" s="13" t="s">
        <v>76</v>
      </c>
      <c r="AY226" s="260" t="s">
        <v>130</v>
      </c>
    </row>
    <row r="227" s="13" customFormat="1">
      <c r="A227" s="13"/>
      <c r="B227" s="250"/>
      <c r="C227" s="251"/>
      <c r="D227" s="252" t="s">
        <v>138</v>
      </c>
      <c r="E227" s="253" t="s">
        <v>1</v>
      </c>
      <c r="F227" s="254" t="s">
        <v>156</v>
      </c>
      <c r="G227" s="251"/>
      <c r="H227" s="253" t="s">
        <v>1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138</v>
      </c>
      <c r="AU227" s="260" t="s">
        <v>87</v>
      </c>
      <c r="AV227" s="13" t="s">
        <v>84</v>
      </c>
      <c r="AW227" s="13" t="s">
        <v>32</v>
      </c>
      <c r="AX227" s="13" t="s">
        <v>76</v>
      </c>
      <c r="AY227" s="260" t="s">
        <v>130</v>
      </c>
    </row>
    <row r="228" s="14" customFormat="1">
      <c r="A228" s="14"/>
      <c r="B228" s="261"/>
      <c r="C228" s="262"/>
      <c r="D228" s="252" t="s">
        <v>138</v>
      </c>
      <c r="E228" s="263" t="s">
        <v>1</v>
      </c>
      <c r="F228" s="264" t="s">
        <v>157</v>
      </c>
      <c r="G228" s="262"/>
      <c r="H228" s="265">
        <v>51.299999999999997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1" t="s">
        <v>138</v>
      </c>
      <c r="AU228" s="271" t="s">
        <v>87</v>
      </c>
      <c r="AV228" s="14" t="s">
        <v>87</v>
      </c>
      <c r="AW228" s="14" t="s">
        <v>32</v>
      </c>
      <c r="AX228" s="14" t="s">
        <v>76</v>
      </c>
      <c r="AY228" s="271" t="s">
        <v>130</v>
      </c>
    </row>
    <row r="229" s="14" customFormat="1">
      <c r="A229" s="14"/>
      <c r="B229" s="261"/>
      <c r="C229" s="262"/>
      <c r="D229" s="252" t="s">
        <v>138</v>
      </c>
      <c r="E229" s="263" t="s">
        <v>1</v>
      </c>
      <c r="F229" s="264" t="s">
        <v>158</v>
      </c>
      <c r="G229" s="262"/>
      <c r="H229" s="265">
        <v>44.399999999999999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1" t="s">
        <v>138</v>
      </c>
      <c r="AU229" s="271" t="s">
        <v>87</v>
      </c>
      <c r="AV229" s="14" t="s">
        <v>87</v>
      </c>
      <c r="AW229" s="14" t="s">
        <v>32</v>
      </c>
      <c r="AX229" s="14" t="s">
        <v>76</v>
      </c>
      <c r="AY229" s="271" t="s">
        <v>130</v>
      </c>
    </row>
    <row r="230" s="13" customFormat="1">
      <c r="A230" s="13"/>
      <c r="B230" s="250"/>
      <c r="C230" s="251"/>
      <c r="D230" s="252" t="s">
        <v>138</v>
      </c>
      <c r="E230" s="253" t="s">
        <v>1</v>
      </c>
      <c r="F230" s="254" t="s">
        <v>146</v>
      </c>
      <c r="G230" s="251"/>
      <c r="H230" s="253" t="s">
        <v>1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138</v>
      </c>
      <c r="AU230" s="260" t="s">
        <v>87</v>
      </c>
      <c r="AV230" s="13" t="s">
        <v>84</v>
      </c>
      <c r="AW230" s="13" t="s">
        <v>32</v>
      </c>
      <c r="AX230" s="13" t="s">
        <v>76</v>
      </c>
      <c r="AY230" s="260" t="s">
        <v>130</v>
      </c>
    </row>
    <row r="231" s="14" customFormat="1">
      <c r="A231" s="14"/>
      <c r="B231" s="261"/>
      <c r="C231" s="262"/>
      <c r="D231" s="252" t="s">
        <v>138</v>
      </c>
      <c r="E231" s="263" t="s">
        <v>1</v>
      </c>
      <c r="F231" s="264" t="s">
        <v>152</v>
      </c>
      <c r="G231" s="262"/>
      <c r="H231" s="265">
        <v>289.75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1" t="s">
        <v>138</v>
      </c>
      <c r="AU231" s="271" t="s">
        <v>87</v>
      </c>
      <c r="AV231" s="14" t="s">
        <v>87</v>
      </c>
      <c r="AW231" s="14" t="s">
        <v>32</v>
      </c>
      <c r="AX231" s="14" t="s">
        <v>76</v>
      </c>
      <c r="AY231" s="271" t="s">
        <v>130</v>
      </c>
    </row>
    <row r="232" s="14" customFormat="1">
      <c r="A232" s="14"/>
      <c r="B232" s="261"/>
      <c r="C232" s="262"/>
      <c r="D232" s="252" t="s">
        <v>138</v>
      </c>
      <c r="E232" s="263" t="s">
        <v>1</v>
      </c>
      <c r="F232" s="264" t="s">
        <v>180</v>
      </c>
      <c r="G232" s="262"/>
      <c r="H232" s="265">
        <v>753.35000000000002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1" t="s">
        <v>138</v>
      </c>
      <c r="AU232" s="271" t="s">
        <v>87</v>
      </c>
      <c r="AV232" s="14" t="s">
        <v>87</v>
      </c>
      <c r="AW232" s="14" t="s">
        <v>32</v>
      </c>
      <c r="AX232" s="14" t="s">
        <v>76</v>
      </c>
      <c r="AY232" s="271" t="s">
        <v>130</v>
      </c>
    </row>
    <row r="233" s="13" customFormat="1">
      <c r="A233" s="13"/>
      <c r="B233" s="250"/>
      <c r="C233" s="251"/>
      <c r="D233" s="252" t="s">
        <v>138</v>
      </c>
      <c r="E233" s="253" t="s">
        <v>1</v>
      </c>
      <c r="F233" s="254" t="s">
        <v>169</v>
      </c>
      <c r="G233" s="251"/>
      <c r="H233" s="253" t="s">
        <v>1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0" t="s">
        <v>138</v>
      </c>
      <c r="AU233" s="260" t="s">
        <v>87</v>
      </c>
      <c r="AV233" s="13" t="s">
        <v>84</v>
      </c>
      <c r="AW233" s="13" t="s">
        <v>32</v>
      </c>
      <c r="AX233" s="13" t="s">
        <v>76</v>
      </c>
      <c r="AY233" s="260" t="s">
        <v>130</v>
      </c>
    </row>
    <row r="234" s="14" customFormat="1">
      <c r="A234" s="14"/>
      <c r="B234" s="261"/>
      <c r="C234" s="262"/>
      <c r="D234" s="252" t="s">
        <v>138</v>
      </c>
      <c r="E234" s="263" t="s">
        <v>1</v>
      </c>
      <c r="F234" s="264" t="s">
        <v>170</v>
      </c>
      <c r="G234" s="262"/>
      <c r="H234" s="265">
        <v>101.063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1" t="s">
        <v>138</v>
      </c>
      <c r="AU234" s="271" t="s">
        <v>87</v>
      </c>
      <c r="AV234" s="14" t="s">
        <v>87</v>
      </c>
      <c r="AW234" s="14" t="s">
        <v>32</v>
      </c>
      <c r="AX234" s="14" t="s">
        <v>76</v>
      </c>
      <c r="AY234" s="271" t="s">
        <v>130</v>
      </c>
    </row>
    <row r="235" s="13" customFormat="1">
      <c r="A235" s="13"/>
      <c r="B235" s="250"/>
      <c r="C235" s="251"/>
      <c r="D235" s="252" t="s">
        <v>138</v>
      </c>
      <c r="E235" s="253" t="s">
        <v>1</v>
      </c>
      <c r="F235" s="254" t="s">
        <v>181</v>
      </c>
      <c r="G235" s="251"/>
      <c r="H235" s="253" t="s">
        <v>1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138</v>
      </c>
      <c r="AU235" s="260" t="s">
        <v>87</v>
      </c>
      <c r="AV235" s="13" t="s">
        <v>84</v>
      </c>
      <c r="AW235" s="13" t="s">
        <v>32</v>
      </c>
      <c r="AX235" s="13" t="s">
        <v>76</v>
      </c>
      <c r="AY235" s="260" t="s">
        <v>130</v>
      </c>
    </row>
    <row r="236" s="14" customFormat="1">
      <c r="A236" s="14"/>
      <c r="B236" s="261"/>
      <c r="C236" s="262"/>
      <c r="D236" s="252" t="s">
        <v>138</v>
      </c>
      <c r="E236" s="263" t="s">
        <v>1</v>
      </c>
      <c r="F236" s="264" t="s">
        <v>182</v>
      </c>
      <c r="G236" s="262"/>
      <c r="H236" s="265">
        <v>-19.399999999999999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1" t="s">
        <v>138</v>
      </c>
      <c r="AU236" s="271" t="s">
        <v>87</v>
      </c>
      <c r="AV236" s="14" t="s">
        <v>87</v>
      </c>
      <c r="AW236" s="14" t="s">
        <v>32</v>
      </c>
      <c r="AX236" s="14" t="s">
        <v>76</v>
      </c>
      <c r="AY236" s="271" t="s">
        <v>130</v>
      </c>
    </row>
    <row r="237" s="15" customFormat="1">
      <c r="A237" s="15"/>
      <c r="B237" s="272"/>
      <c r="C237" s="273"/>
      <c r="D237" s="252" t="s">
        <v>138</v>
      </c>
      <c r="E237" s="274" t="s">
        <v>1</v>
      </c>
      <c r="F237" s="275" t="s">
        <v>141</v>
      </c>
      <c r="G237" s="273"/>
      <c r="H237" s="276">
        <v>1220.463</v>
      </c>
      <c r="I237" s="277"/>
      <c r="J237" s="273"/>
      <c r="K237" s="273"/>
      <c r="L237" s="278"/>
      <c r="M237" s="279"/>
      <c r="N237" s="280"/>
      <c r="O237" s="280"/>
      <c r="P237" s="280"/>
      <c r="Q237" s="280"/>
      <c r="R237" s="280"/>
      <c r="S237" s="280"/>
      <c r="T237" s="28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2" t="s">
        <v>138</v>
      </c>
      <c r="AU237" s="282" t="s">
        <v>87</v>
      </c>
      <c r="AV237" s="15" t="s">
        <v>136</v>
      </c>
      <c r="AW237" s="15" t="s">
        <v>32</v>
      </c>
      <c r="AX237" s="15" t="s">
        <v>84</v>
      </c>
      <c r="AY237" s="282" t="s">
        <v>130</v>
      </c>
    </row>
    <row r="238" s="14" customFormat="1">
      <c r="A238" s="14"/>
      <c r="B238" s="261"/>
      <c r="C238" s="262"/>
      <c r="D238" s="252" t="s">
        <v>138</v>
      </c>
      <c r="E238" s="262"/>
      <c r="F238" s="264" t="s">
        <v>236</v>
      </c>
      <c r="G238" s="262"/>
      <c r="H238" s="265">
        <v>2318.8800000000001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1" t="s">
        <v>138</v>
      </c>
      <c r="AU238" s="271" t="s">
        <v>87</v>
      </c>
      <c r="AV238" s="14" t="s">
        <v>87</v>
      </c>
      <c r="AW238" s="14" t="s">
        <v>4</v>
      </c>
      <c r="AX238" s="14" t="s">
        <v>84</v>
      </c>
      <c r="AY238" s="271" t="s">
        <v>130</v>
      </c>
    </row>
    <row r="239" s="12" customFormat="1" ht="22.8" customHeight="1">
      <c r="A239" s="12"/>
      <c r="B239" s="220"/>
      <c r="C239" s="221"/>
      <c r="D239" s="222" t="s">
        <v>75</v>
      </c>
      <c r="E239" s="234" t="s">
        <v>87</v>
      </c>
      <c r="F239" s="234" t="s">
        <v>237</v>
      </c>
      <c r="G239" s="221"/>
      <c r="H239" s="221"/>
      <c r="I239" s="224"/>
      <c r="J239" s="235">
        <f>BK239</f>
        <v>0</v>
      </c>
      <c r="K239" s="221"/>
      <c r="L239" s="226"/>
      <c r="M239" s="227"/>
      <c r="N239" s="228"/>
      <c r="O239" s="228"/>
      <c r="P239" s="229">
        <f>SUM(P240:P261)</f>
        <v>0</v>
      </c>
      <c r="Q239" s="228"/>
      <c r="R239" s="229">
        <f>SUM(R240:R261)</f>
        <v>69.396685000000005</v>
      </c>
      <c r="S239" s="228"/>
      <c r="T239" s="230">
        <f>SUM(T240:T261)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1" t="s">
        <v>84</v>
      </c>
      <c r="AT239" s="232" t="s">
        <v>75</v>
      </c>
      <c r="AU239" s="232" t="s">
        <v>84</v>
      </c>
      <c r="AY239" s="231" t="s">
        <v>130</v>
      </c>
      <c r="BK239" s="233">
        <f>SUM(BK240:BK261)</f>
        <v>0</v>
      </c>
    </row>
    <row r="240" s="2" customFormat="1" ht="21.75" customHeight="1">
      <c r="A240" s="38"/>
      <c r="B240" s="39"/>
      <c r="C240" s="236" t="s">
        <v>238</v>
      </c>
      <c r="D240" s="236" t="s">
        <v>132</v>
      </c>
      <c r="E240" s="237" t="s">
        <v>239</v>
      </c>
      <c r="F240" s="238" t="s">
        <v>240</v>
      </c>
      <c r="G240" s="239" t="s">
        <v>144</v>
      </c>
      <c r="H240" s="240">
        <v>101.063</v>
      </c>
      <c r="I240" s="241"/>
      <c r="J240" s="242">
        <f>ROUND(I240*H240,2)</f>
        <v>0</v>
      </c>
      <c r="K240" s="243"/>
      <c r="L240" s="44"/>
      <c r="M240" s="244" t="s">
        <v>1</v>
      </c>
      <c r="N240" s="245" t="s">
        <v>41</v>
      </c>
      <c r="O240" s="91"/>
      <c r="P240" s="246">
        <f>O240*H240</f>
        <v>0</v>
      </c>
      <c r="Q240" s="246">
        <v>0</v>
      </c>
      <c r="R240" s="246">
        <f>Q240*H240</f>
        <v>0</v>
      </c>
      <c r="S240" s="246">
        <v>0</v>
      </c>
      <c r="T240" s="24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136</v>
      </c>
      <c r="AT240" s="248" t="s">
        <v>132</v>
      </c>
      <c r="AU240" s="248" t="s">
        <v>87</v>
      </c>
      <c r="AY240" s="17" t="s">
        <v>130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84</v>
      </c>
      <c r="BK240" s="249">
        <f>ROUND(I240*H240,2)</f>
        <v>0</v>
      </c>
      <c r="BL240" s="17" t="s">
        <v>136</v>
      </c>
      <c r="BM240" s="248" t="s">
        <v>241</v>
      </c>
    </row>
    <row r="241" s="13" customFormat="1">
      <c r="A241" s="13"/>
      <c r="B241" s="250"/>
      <c r="C241" s="251"/>
      <c r="D241" s="252" t="s">
        <v>138</v>
      </c>
      <c r="E241" s="253" t="s">
        <v>1</v>
      </c>
      <c r="F241" s="254" t="s">
        <v>169</v>
      </c>
      <c r="G241" s="251"/>
      <c r="H241" s="253" t="s">
        <v>1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0" t="s">
        <v>138</v>
      </c>
      <c r="AU241" s="260" t="s">
        <v>87</v>
      </c>
      <c r="AV241" s="13" t="s">
        <v>84</v>
      </c>
      <c r="AW241" s="13" t="s">
        <v>32</v>
      </c>
      <c r="AX241" s="13" t="s">
        <v>76</v>
      </c>
      <c r="AY241" s="260" t="s">
        <v>130</v>
      </c>
    </row>
    <row r="242" s="14" customFormat="1">
      <c r="A242" s="14"/>
      <c r="B242" s="261"/>
      <c r="C242" s="262"/>
      <c r="D242" s="252" t="s">
        <v>138</v>
      </c>
      <c r="E242" s="263" t="s">
        <v>1</v>
      </c>
      <c r="F242" s="264" t="s">
        <v>170</v>
      </c>
      <c r="G242" s="262"/>
      <c r="H242" s="265">
        <v>101.063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1" t="s">
        <v>138</v>
      </c>
      <c r="AU242" s="271" t="s">
        <v>87</v>
      </c>
      <c r="AV242" s="14" t="s">
        <v>87</v>
      </c>
      <c r="AW242" s="14" t="s">
        <v>32</v>
      </c>
      <c r="AX242" s="14" t="s">
        <v>76</v>
      </c>
      <c r="AY242" s="271" t="s">
        <v>130</v>
      </c>
    </row>
    <row r="243" s="15" customFormat="1">
      <c r="A243" s="15"/>
      <c r="B243" s="272"/>
      <c r="C243" s="273"/>
      <c r="D243" s="252" t="s">
        <v>138</v>
      </c>
      <c r="E243" s="274" t="s">
        <v>1</v>
      </c>
      <c r="F243" s="275" t="s">
        <v>141</v>
      </c>
      <c r="G243" s="273"/>
      <c r="H243" s="276">
        <v>101.063</v>
      </c>
      <c r="I243" s="277"/>
      <c r="J243" s="273"/>
      <c r="K243" s="273"/>
      <c r="L243" s="278"/>
      <c r="M243" s="279"/>
      <c r="N243" s="280"/>
      <c r="O243" s="280"/>
      <c r="P243" s="280"/>
      <c r="Q243" s="280"/>
      <c r="R243" s="280"/>
      <c r="S243" s="280"/>
      <c r="T243" s="281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2" t="s">
        <v>138</v>
      </c>
      <c r="AU243" s="282" t="s">
        <v>87</v>
      </c>
      <c r="AV243" s="15" t="s">
        <v>136</v>
      </c>
      <c r="AW243" s="15" t="s">
        <v>32</v>
      </c>
      <c r="AX243" s="15" t="s">
        <v>84</v>
      </c>
      <c r="AY243" s="282" t="s">
        <v>130</v>
      </c>
    </row>
    <row r="244" s="2" customFormat="1" ht="16.5" customHeight="1">
      <c r="A244" s="38"/>
      <c r="B244" s="39"/>
      <c r="C244" s="236" t="s">
        <v>242</v>
      </c>
      <c r="D244" s="236" t="s">
        <v>132</v>
      </c>
      <c r="E244" s="237" t="s">
        <v>243</v>
      </c>
      <c r="F244" s="238" t="s">
        <v>244</v>
      </c>
      <c r="G244" s="239" t="s">
        <v>144</v>
      </c>
      <c r="H244" s="240">
        <v>13.75</v>
      </c>
      <c r="I244" s="241"/>
      <c r="J244" s="242">
        <f>ROUND(I244*H244,2)</f>
        <v>0</v>
      </c>
      <c r="K244" s="243"/>
      <c r="L244" s="44"/>
      <c r="M244" s="244" t="s">
        <v>1</v>
      </c>
      <c r="N244" s="245" t="s">
        <v>41</v>
      </c>
      <c r="O244" s="91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136</v>
      </c>
      <c r="AT244" s="248" t="s">
        <v>132</v>
      </c>
      <c r="AU244" s="248" t="s">
        <v>87</v>
      </c>
      <c r="AY244" s="17" t="s">
        <v>130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84</v>
      </c>
      <c r="BK244" s="249">
        <f>ROUND(I244*H244,2)</f>
        <v>0</v>
      </c>
      <c r="BL244" s="17" t="s">
        <v>136</v>
      </c>
      <c r="BM244" s="248" t="s">
        <v>245</v>
      </c>
    </row>
    <row r="245" s="13" customFormat="1">
      <c r="A245" s="13"/>
      <c r="B245" s="250"/>
      <c r="C245" s="251"/>
      <c r="D245" s="252" t="s">
        <v>138</v>
      </c>
      <c r="E245" s="253" t="s">
        <v>1</v>
      </c>
      <c r="F245" s="254" t="s">
        <v>246</v>
      </c>
      <c r="G245" s="251"/>
      <c r="H245" s="253" t="s">
        <v>1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0" t="s">
        <v>138</v>
      </c>
      <c r="AU245" s="260" t="s">
        <v>87</v>
      </c>
      <c r="AV245" s="13" t="s">
        <v>84</v>
      </c>
      <c r="AW245" s="13" t="s">
        <v>32</v>
      </c>
      <c r="AX245" s="13" t="s">
        <v>76</v>
      </c>
      <c r="AY245" s="260" t="s">
        <v>130</v>
      </c>
    </row>
    <row r="246" s="14" customFormat="1">
      <c r="A246" s="14"/>
      <c r="B246" s="261"/>
      <c r="C246" s="262"/>
      <c r="D246" s="252" t="s">
        <v>138</v>
      </c>
      <c r="E246" s="263" t="s">
        <v>1</v>
      </c>
      <c r="F246" s="264" t="s">
        <v>247</v>
      </c>
      <c r="G246" s="262"/>
      <c r="H246" s="265">
        <v>13.75</v>
      </c>
      <c r="I246" s="266"/>
      <c r="J246" s="262"/>
      <c r="K246" s="262"/>
      <c r="L246" s="267"/>
      <c r="M246" s="268"/>
      <c r="N246" s="269"/>
      <c r="O246" s="269"/>
      <c r="P246" s="269"/>
      <c r="Q246" s="269"/>
      <c r="R246" s="269"/>
      <c r="S246" s="269"/>
      <c r="T246" s="27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1" t="s">
        <v>138</v>
      </c>
      <c r="AU246" s="271" t="s">
        <v>87</v>
      </c>
      <c r="AV246" s="14" t="s">
        <v>87</v>
      </c>
      <c r="AW246" s="14" t="s">
        <v>32</v>
      </c>
      <c r="AX246" s="14" t="s">
        <v>84</v>
      </c>
      <c r="AY246" s="271" t="s">
        <v>130</v>
      </c>
    </row>
    <row r="247" s="2" customFormat="1" ht="21.75" customHeight="1">
      <c r="A247" s="38"/>
      <c r="B247" s="39"/>
      <c r="C247" s="236" t="s">
        <v>7</v>
      </c>
      <c r="D247" s="236" t="s">
        <v>132</v>
      </c>
      <c r="E247" s="237" t="s">
        <v>248</v>
      </c>
      <c r="F247" s="238" t="s">
        <v>249</v>
      </c>
      <c r="G247" s="239" t="s">
        <v>220</v>
      </c>
      <c r="H247" s="240">
        <v>302.5</v>
      </c>
      <c r="I247" s="241"/>
      <c r="J247" s="242">
        <f>ROUND(I247*H247,2)</f>
        <v>0</v>
      </c>
      <c r="K247" s="243"/>
      <c r="L247" s="44"/>
      <c r="M247" s="244" t="s">
        <v>1</v>
      </c>
      <c r="N247" s="245" t="s">
        <v>41</v>
      </c>
      <c r="O247" s="91"/>
      <c r="P247" s="246">
        <f>O247*H247</f>
        <v>0</v>
      </c>
      <c r="Q247" s="246">
        <v>0.22656999999999999</v>
      </c>
      <c r="R247" s="246">
        <f>Q247*H247</f>
        <v>68.537424999999999</v>
      </c>
      <c r="S247" s="246">
        <v>0</v>
      </c>
      <c r="T247" s="24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8" t="s">
        <v>136</v>
      </c>
      <c r="AT247" s="248" t="s">
        <v>132</v>
      </c>
      <c r="AU247" s="248" t="s">
        <v>87</v>
      </c>
      <c r="AY247" s="17" t="s">
        <v>130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7" t="s">
        <v>84</v>
      </c>
      <c r="BK247" s="249">
        <f>ROUND(I247*H247,2)</f>
        <v>0</v>
      </c>
      <c r="BL247" s="17" t="s">
        <v>136</v>
      </c>
      <c r="BM247" s="248" t="s">
        <v>250</v>
      </c>
    </row>
    <row r="248" s="13" customFormat="1">
      <c r="A248" s="13"/>
      <c r="B248" s="250"/>
      <c r="C248" s="251"/>
      <c r="D248" s="252" t="s">
        <v>138</v>
      </c>
      <c r="E248" s="253" t="s">
        <v>1</v>
      </c>
      <c r="F248" s="254" t="s">
        <v>246</v>
      </c>
      <c r="G248" s="251"/>
      <c r="H248" s="253" t="s">
        <v>1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0" t="s">
        <v>138</v>
      </c>
      <c r="AU248" s="260" t="s">
        <v>87</v>
      </c>
      <c r="AV248" s="13" t="s">
        <v>84</v>
      </c>
      <c r="AW248" s="13" t="s">
        <v>32</v>
      </c>
      <c r="AX248" s="13" t="s">
        <v>76</v>
      </c>
      <c r="AY248" s="260" t="s">
        <v>130</v>
      </c>
    </row>
    <row r="249" s="14" customFormat="1">
      <c r="A249" s="14"/>
      <c r="B249" s="261"/>
      <c r="C249" s="262"/>
      <c r="D249" s="252" t="s">
        <v>138</v>
      </c>
      <c r="E249" s="263" t="s">
        <v>1</v>
      </c>
      <c r="F249" s="264" t="s">
        <v>251</v>
      </c>
      <c r="G249" s="262"/>
      <c r="H249" s="265">
        <v>302.5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1" t="s">
        <v>138</v>
      </c>
      <c r="AU249" s="271" t="s">
        <v>87</v>
      </c>
      <c r="AV249" s="14" t="s">
        <v>87</v>
      </c>
      <c r="AW249" s="14" t="s">
        <v>32</v>
      </c>
      <c r="AX249" s="14" t="s">
        <v>84</v>
      </c>
      <c r="AY249" s="271" t="s">
        <v>130</v>
      </c>
    </row>
    <row r="250" s="2" customFormat="1" ht="16.5" customHeight="1">
      <c r="A250" s="38"/>
      <c r="B250" s="39"/>
      <c r="C250" s="283" t="s">
        <v>252</v>
      </c>
      <c r="D250" s="283" t="s">
        <v>253</v>
      </c>
      <c r="E250" s="284" t="s">
        <v>254</v>
      </c>
      <c r="F250" s="285" t="s">
        <v>255</v>
      </c>
      <c r="G250" s="286" t="s">
        <v>220</v>
      </c>
      <c r="H250" s="287">
        <v>347.875</v>
      </c>
      <c r="I250" s="288"/>
      <c r="J250" s="289">
        <f>ROUND(I250*H250,2)</f>
        <v>0</v>
      </c>
      <c r="K250" s="290"/>
      <c r="L250" s="291"/>
      <c r="M250" s="292" t="s">
        <v>1</v>
      </c>
      <c r="N250" s="293" t="s">
        <v>41</v>
      </c>
      <c r="O250" s="91"/>
      <c r="P250" s="246">
        <f>O250*H250</f>
        <v>0</v>
      </c>
      <c r="Q250" s="246">
        <v>0.00048000000000000001</v>
      </c>
      <c r="R250" s="246">
        <f>Q250*H250</f>
        <v>0.16698000000000002</v>
      </c>
      <c r="S250" s="246">
        <v>0</v>
      </c>
      <c r="T250" s="24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8" t="s">
        <v>176</v>
      </c>
      <c r="AT250" s="248" t="s">
        <v>253</v>
      </c>
      <c r="AU250" s="248" t="s">
        <v>87</v>
      </c>
      <c r="AY250" s="17" t="s">
        <v>130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7" t="s">
        <v>84</v>
      </c>
      <c r="BK250" s="249">
        <f>ROUND(I250*H250,2)</f>
        <v>0</v>
      </c>
      <c r="BL250" s="17" t="s">
        <v>136</v>
      </c>
      <c r="BM250" s="248" t="s">
        <v>256</v>
      </c>
    </row>
    <row r="251" s="13" customFormat="1">
      <c r="A251" s="13"/>
      <c r="B251" s="250"/>
      <c r="C251" s="251"/>
      <c r="D251" s="252" t="s">
        <v>138</v>
      </c>
      <c r="E251" s="253" t="s">
        <v>1</v>
      </c>
      <c r="F251" s="254" t="s">
        <v>246</v>
      </c>
      <c r="G251" s="251"/>
      <c r="H251" s="253" t="s">
        <v>1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0" t="s">
        <v>138</v>
      </c>
      <c r="AU251" s="260" t="s">
        <v>87</v>
      </c>
      <c r="AV251" s="13" t="s">
        <v>84</v>
      </c>
      <c r="AW251" s="13" t="s">
        <v>32</v>
      </c>
      <c r="AX251" s="13" t="s">
        <v>76</v>
      </c>
      <c r="AY251" s="260" t="s">
        <v>130</v>
      </c>
    </row>
    <row r="252" s="14" customFormat="1">
      <c r="A252" s="14"/>
      <c r="B252" s="261"/>
      <c r="C252" s="262"/>
      <c r="D252" s="252" t="s">
        <v>138</v>
      </c>
      <c r="E252" s="263" t="s">
        <v>1</v>
      </c>
      <c r="F252" s="264" t="s">
        <v>257</v>
      </c>
      <c r="G252" s="262"/>
      <c r="H252" s="265">
        <v>347.875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1" t="s">
        <v>138</v>
      </c>
      <c r="AU252" s="271" t="s">
        <v>87</v>
      </c>
      <c r="AV252" s="14" t="s">
        <v>87</v>
      </c>
      <c r="AW252" s="14" t="s">
        <v>32</v>
      </c>
      <c r="AX252" s="14" t="s">
        <v>84</v>
      </c>
      <c r="AY252" s="271" t="s">
        <v>130</v>
      </c>
    </row>
    <row r="253" s="2" customFormat="1" ht="21.75" customHeight="1">
      <c r="A253" s="38"/>
      <c r="B253" s="39"/>
      <c r="C253" s="236" t="s">
        <v>258</v>
      </c>
      <c r="D253" s="236" t="s">
        <v>132</v>
      </c>
      <c r="E253" s="237" t="s">
        <v>259</v>
      </c>
      <c r="F253" s="238" t="s">
        <v>260</v>
      </c>
      <c r="G253" s="239" t="s">
        <v>135</v>
      </c>
      <c r="H253" s="240">
        <v>1282</v>
      </c>
      <c r="I253" s="241"/>
      <c r="J253" s="242">
        <f>ROUND(I253*H253,2)</f>
        <v>0</v>
      </c>
      <c r="K253" s="243"/>
      <c r="L253" s="44"/>
      <c r="M253" s="244" t="s">
        <v>1</v>
      </c>
      <c r="N253" s="245" t="s">
        <v>41</v>
      </c>
      <c r="O253" s="91"/>
      <c r="P253" s="246">
        <f>O253*H253</f>
        <v>0</v>
      </c>
      <c r="Q253" s="246">
        <v>0.00010000000000000001</v>
      </c>
      <c r="R253" s="246">
        <f>Q253*H253</f>
        <v>0.12820000000000001</v>
      </c>
      <c r="S253" s="246">
        <v>0</v>
      </c>
      <c r="T253" s="24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136</v>
      </c>
      <c r="AT253" s="248" t="s">
        <v>132</v>
      </c>
      <c r="AU253" s="248" t="s">
        <v>87</v>
      </c>
      <c r="AY253" s="17" t="s">
        <v>130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84</v>
      </c>
      <c r="BK253" s="249">
        <f>ROUND(I253*H253,2)</f>
        <v>0</v>
      </c>
      <c r="BL253" s="17" t="s">
        <v>136</v>
      </c>
      <c r="BM253" s="248" t="s">
        <v>261</v>
      </c>
    </row>
    <row r="254" s="13" customFormat="1">
      <c r="A254" s="13"/>
      <c r="B254" s="250"/>
      <c r="C254" s="251"/>
      <c r="D254" s="252" t="s">
        <v>138</v>
      </c>
      <c r="E254" s="253" t="s">
        <v>1</v>
      </c>
      <c r="F254" s="254" t="s">
        <v>262</v>
      </c>
      <c r="G254" s="251"/>
      <c r="H254" s="253" t="s">
        <v>1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0" t="s">
        <v>138</v>
      </c>
      <c r="AU254" s="260" t="s">
        <v>87</v>
      </c>
      <c r="AV254" s="13" t="s">
        <v>84</v>
      </c>
      <c r="AW254" s="13" t="s">
        <v>32</v>
      </c>
      <c r="AX254" s="13" t="s">
        <v>76</v>
      </c>
      <c r="AY254" s="260" t="s">
        <v>130</v>
      </c>
    </row>
    <row r="255" s="14" customFormat="1">
      <c r="A255" s="14"/>
      <c r="B255" s="261"/>
      <c r="C255" s="262"/>
      <c r="D255" s="252" t="s">
        <v>138</v>
      </c>
      <c r="E255" s="263" t="s">
        <v>1</v>
      </c>
      <c r="F255" s="264" t="s">
        <v>263</v>
      </c>
      <c r="G255" s="262"/>
      <c r="H255" s="265">
        <v>1282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1" t="s">
        <v>138</v>
      </c>
      <c r="AU255" s="271" t="s">
        <v>87</v>
      </c>
      <c r="AV255" s="14" t="s">
        <v>87</v>
      </c>
      <c r="AW255" s="14" t="s">
        <v>32</v>
      </c>
      <c r="AX255" s="14" t="s">
        <v>84</v>
      </c>
      <c r="AY255" s="271" t="s">
        <v>130</v>
      </c>
    </row>
    <row r="256" s="2" customFormat="1" ht="16.5" customHeight="1">
      <c r="A256" s="38"/>
      <c r="B256" s="39"/>
      <c r="C256" s="283" t="s">
        <v>264</v>
      </c>
      <c r="D256" s="283" t="s">
        <v>253</v>
      </c>
      <c r="E256" s="284" t="s">
        <v>265</v>
      </c>
      <c r="F256" s="285" t="s">
        <v>266</v>
      </c>
      <c r="G256" s="286" t="s">
        <v>135</v>
      </c>
      <c r="H256" s="287">
        <v>1410.2000000000001</v>
      </c>
      <c r="I256" s="288"/>
      <c r="J256" s="289">
        <f>ROUND(I256*H256,2)</f>
        <v>0</v>
      </c>
      <c r="K256" s="290"/>
      <c r="L256" s="291"/>
      <c r="M256" s="292" t="s">
        <v>1</v>
      </c>
      <c r="N256" s="293" t="s">
        <v>41</v>
      </c>
      <c r="O256" s="91"/>
      <c r="P256" s="246">
        <f>O256*H256</f>
        <v>0</v>
      </c>
      <c r="Q256" s="246">
        <v>0.00040000000000000002</v>
      </c>
      <c r="R256" s="246">
        <f>Q256*H256</f>
        <v>0.56408000000000003</v>
      </c>
      <c r="S256" s="246">
        <v>0</v>
      </c>
      <c r="T256" s="24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8" t="s">
        <v>176</v>
      </c>
      <c r="AT256" s="248" t="s">
        <v>253</v>
      </c>
      <c r="AU256" s="248" t="s">
        <v>87</v>
      </c>
      <c r="AY256" s="17" t="s">
        <v>130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7" t="s">
        <v>84</v>
      </c>
      <c r="BK256" s="249">
        <f>ROUND(I256*H256,2)</f>
        <v>0</v>
      </c>
      <c r="BL256" s="17" t="s">
        <v>136</v>
      </c>
      <c r="BM256" s="248" t="s">
        <v>267</v>
      </c>
    </row>
    <row r="257" s="2" customFormat="1">
      <c r="A257" s="38"/>
      <c r="B257" s="39"/>
      <c r="C257" s="40"/>
      <c r="D257" s="252" t="s">
        <v>268</v>
      </c>
      <c r="E257" s="40"/>
      <c r="F257" s="294" t="s">
        <v>269</v>
      </c>
      <c r="G257" s="40"/>
      <c r="H257" s="40"/>
      <c r="I257" s="144"/>
      <c r="J257" s="40"/>
      <c r="K257" s="40"/>
      <c r="L257" s="44"/>
      <c r="M257" s="295"/>
      <c r="N257" s="296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268</v>
      </c>
      <c r="AU257" s="17" t="s">
        <v>87</v>
      </c>
    </row>
    <row r="258" s="13" customFormat="1">
      <c r="A258" s="13"/>
      <c r="B258" s="250"/>
      <c r="C258" s="251"/>
      <c r="D258" s="252" t="s">
        <v>138</v>
      </c>
      <c r="E258" s="253" t="s">
        <v>1</v>
      </c>
      <c r="F258" s="254" t="s">
        <v>270</v>
      </c>
      <c r="G258" s="251"/>
      <c r="H258" s="253" t="s">
        <v>1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0" t="s">
        <v>138</v>
      </c>
      <c r="AU258" s="260" t="s">
        <v>87</v>
      </c>
      <c r="AV258" s="13" t="s">
        <v>84</v>
      </c>
      <c r="AW258" s="13" t="s">
        <v>32</v>
      </c>
      <c r="AX258" s="13" t="s">
        <v>76</v>
      </c>
      <c r="AY258" s="260" t="s">
        <v>130</v>
      </c>
    </row>
    <row r="259" s="13" customFormat="1">
      <c r="A259" s="13"/>
      <c r="B259" s="250"/>
      <c r="C259" s="251"/>
      <c r="D259" s="252" t="s">
        <v>138</v>
      </c>
      <c r="E259" s="253" t="s">
        <v>1</v>
      </c>
      <c r="F259" s="254" t="s">
        <v>262</v>
      </c>
      <c r="G259" s="251"/>
      <c r="H259" s="253" t="s">
        <v>1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138</v>
      </c>
      <c r="AU259" s="260" t="s">
        <v>87</v>
      </c>
      <c r="AV259" s="13" t="s">
        <v>84</v>
      </c>
      <c r="AW259" s="13" t="s">
        <v>32</v>
      </c>
      <c r="AX259" s="13" t="s">
        <v>76</v>
      </c>
      <c r="AY259" s="260" t="s">
        <v>130</v>
      </c>
    </row>
    <row r="260" s="14" customFormat="1">
      <c r="A260" s="14"/>
      <c r="B260" s="261"/>
      <c r="C260" s="262"/>
      <c r="D260" s="252" t="s">
        <v>138</v>
      </c>
      <c r="E260" s="263" t="s">
        <v>1</v>
      </c>
      <c r="F260" s="264" t="s">
        <v>263</v>
      </c>
      <c r="G260" s="262"/>
      <c r="H260" s="265">
        <v>1282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1" t="s">
        <v>138</v>
      </c>
      <c r="AU260" s="271" t="s">
        <v>87</v>
      </c>
      <c r="AV260" s="14" t="s">
        <v>87</v>
      </c>
      <c r="AW260" s="14" t="s">
        <v>32</v>
      </c>
      <c r="AX260" s="14" t="s">
        <v>84</v>
      </c>
      <c r="AY260" s="271" t="s">
        <v>130</v>
      </c>
    </row>
    <row r="261" s="14" customFormat="1">
      <c r="A261" s="14"/>
      <c r="B261" s="261"/>
      <c r="C261" s="262"/>
      <c r="D261" s="252" t="s">
        <v>138</v>
      </c>
      <c r="E261" s="262"/>
      <c r="F261" s="264" t="s">
        <v>271</v>
      </c>
      <c r="G261" s="262"/>
      <c r="H261" s="265">
        <v>1410.2000000000001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1" t="s">
        <v>138</v>
      </c>
      <c r="AU261" s="271" t="s">
        <v>87</v>
      </c>
      <c r="AV261" s="14" t="s">
        <v>87</v>
      </c>
      <c r="AW261" s="14" t="s">
        <v>4</v>
      </c>
      <c r="AX261" s="14" t="s">
        <v>84</v>
      </c>
      <c r="AY261" s="271" t="s">
        <v>130</v>
      </c>
    </row>
    <row r="262" s="12" customFormat="1" ht="22.8" customHeight="1">
      <c r="A262" s="12"/>
      <c r="B262" s="220"/>
      <c r="C262" s="221"/>
      <c r="D262" s="222" t="s">
        <v>75</v>
      </c>
      <c r="E262" s="234" t="s">
        <v>136</v>
      </c>
      <c r="F262" s="234" t="s">
        <v>272</v>
      </c>
      <c r="G262" s="221"/>
      <c r="H262" s="221"/>
      <c r="I262" s="224"/>
      <c r="J262" s="235">
        <f>BK262</f>
        <v>0</v>
      </c>
      <c r="K262" s="221"/>
      <c r="L262" s="226"/>
      <c r="M262" s="227"/>
      <c r="N262" s="228"/>
      <c r="O262" s="228"/>
      <c r="P262" s="229">
        <f>SUM(P263:P271)</f>
        <v>0</v>
      </c>
      <c r="Q262" s="228"/>
      <c r="R262" s="229">
        <f>SUM(R263:R271)</f>
        <v>3.0231240000000001</v>
      </c>
      <c r="S262" s="228"/>
      <c r="T262" s="230">
        <f>SUM(T263:T271)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31" t="s">
        <v>84</v>
      </c>
      <c r="AT262" s="232" t="s">
        <v>75</v>
      </c>
      <c r="AU262" s="232" t="s">
        <v>84</v>
      </c>
      <c r="AY262" s="231" t="s">
        <v>130</v>
      </c>
      <c r="BK262" s="233">
        <f>SUM(BK263:BK271)</f>
        <v>0</v>
      </c>
    </row>
    <row r="263" s="2" customFormat="1" ht="21.75" customHeight="1">
      <c r="A263" s="38"/>
      <c r="B263" s="39"/>
      <c r="C263" s="236" t="s">
        <v>273</v>
      </c>
      <c r="D263" s="236" t="s">
        <v>132</v>
      </c>
      <c r="E263" s="237" t="s">
        <v>274</v>
      </c>
      <c r="F263" s="238" t="s">
        <v>275</v>
      </c>
      <c r="G263" s="239" t="s">
        <v>220</v>
      </c>
      <c r="H263" s="240">
        <v>20</v>
      </c>
      <c r="I263" s="241"/>
      <c r="J263" s="242">
        <f>ROUND(I263*H263,2)</f>
        <v>0</v>
      </c>
      <c r="K263" s="243"/>
      <c r="L263" s="44"/>
      <c r="M263" s="244" t="s">
        <v>1</v>
      </c>
      <c r="N263" s="245" t="s">
        <v>41</v>
      </c>
      <c r="O263" s="91"/>
      <c r="P263" s="246">
        <f>O263*H263</f>
        <v>0</v>
      </c>
      <c r="Q263" s="246">
        <v>0.036900000000000002</v>
      </c>
      <c r="R263" s="246">
        <f>Q263*H263</f>
        <v>0.73799999999999999</v>
      </c>
      <c r="S263" s="246">
        <v>0</v>
      </c>
      <c r="T263" s="24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8" t="s">
        <v>136</v>
      </c>
      <c r="AT263" s="248" t="s">
        <v>132</v>
      </c>
      <c r="AU263" s="248" t="s">
        <v>87</v>
      </c>
      <c r="AY263" s="17" t="s">
        <v>130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84</v>
      </c>
      <c r="BK263" s="249">
        <f>ROUND(I263*H263,2)</f>
        <v>0</v>
      </c>
      <c r="BL263" s="17" t="s">
        <v>136</v>
      </c>
      <c r="BM263" s="248" t="s">
        <v>276</v>
      </c>
    </row>
    <row r="264" s="13" customFormat="1">
      <c r="A264" s="13"/>
      <c r="B264" s="250"/>
      <c r="C264" s="251"/>
      <c r="D264" s="252" t="s">
        <v>138</v>
      </c>
      <c r="E264" s="253" t="s">
        <v>1</v>
      </c>
      <c r="F264" s="254" t="s">
        <v>277</v>
      </c>
      <c r="G264" s="251"/>
      <c r="H264" s="253" t="s">
        <v>1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0" t="s">
        <v>138</v>
      </c>
      <c r="AU264" s="260" t="s">
        <v>87</v>
      </c>
      <c r="AV264" s="13" t="s">
        <v>84</v>
      </c>
      <c r="AW264" s="13" t="s">
        <v>32</v>
      </c>
      <c r="AX264" s="13" t="s">
        <v>76</v>
      </c>
      <c r="AY264" s="260" t="s">
        <v>130</v>
      </c>
    </row>
    <row r="265" s="14" customFormat="1">
      <c r="A265" s="14"/>
      <c r="B265" s="261"/>
      <c r="C265" s="262"/>
      <c r="D265" s="252" t="s">
        <v>138</v>
      </c>
      <c r="E265" s="263" t="s">
        <v>1</v>
      </c>
      <c r="F265" s="264" t="s">
        <v>278</v>
      </c>
      <c r="G265" s="262"/>
      <c r="H265" s="265">
        <v>20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1" t="s">
        <v>138</v>
      </c>
      <c r="AU265" s="271" t="s">
        <v>87</v>
      </c>
      <c r="AV265" s="14" t="s">
        <v>87</v>
      </c>
      <c r="AW265" s="14" t="s">
        <v>32</v>
      </c>
      <c r="AX265" s="14" t="s">
        <v>84</v>
      </c>
      <c r="AY265" s="271" t="s">
        <v>130</v>
      </c>
    </row>
    <row r="266" s="2" customFormat="1" ht="16.5" customHeight="1">
      <c r="A266" s="38"/>
      <c r="B266" s="39"/>
      <c r="C266" s="236" t="s">
        <v>279</v>
      </c>
      <c r="D266" s="236" t="s">
        <v>132</v>
      </c>
      <c r="E266" s="237" t="s">
        <v>280</v>
      </c>
      <c r="F266" s="238" t="s">
        <v>281</v>
      </c>
      <c r="G266" s="239" t="s">
        <v>220</v>
      </c>
      <c r="H266" s="240">
        <v>20</v>
      </c>
      <c r="I266" s="241"/>
      <c r="J266" s="242">
        <f>ROUND(I266*H266,2)</f>
        <v>0</v>
      </c>
      <c r="K266" s="243"/>
      <c r="L266" s="44"/>
      <c r="M266" s="244" t="s">
        <v>1</v>
      </c>
      <c r="N266" s="245" t="s">
        <v>41</v>
      </c>
      <c r="O266" s="91"/>
      <c r="P266" s="246">
        <f>O266*H266</f>
        <v>0</v>
      </c>
      <c r="Q266" s="246">
        <v>0.00080999999999999996</v>
      </c>
      <c r="R266" s="246">
        <f>Q266*H266</f>
        <v>0.016199999999999999</v>
      </c>
      <c r="S266" s="246">
        <v>0</v>
      </c>
      <c r="T266" s="24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8" t="s">
        <v>136</v>
      </c>
      <c r="AT266" s="248" t="s">
        <v>132</v>
      </c>
      <c r="AU266" s="248" t="s">
        <v>87</v>
      </c>
      <c r="AY266" s="17" t="s">
        <v>130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84</v>
      </c>
      <c r="BK266" s="249">
        <f>ROUND(I266*H266,2)</f>
        <v>0</v>
      </c>
      <c r="BL266" s="17" t="s">
        <v>136</v>
      </c>
      <c r="BM266" s="248" t="s">
        <v>282</v>
      </c>
    </row>
    <row r="267" s="13" customFormat="1">
      <c r="A267" s="13"/>
      <c r="B267" s="250"/>
      <c r="C267" s="251"/>
      <c r="D267" s="252" t="s">
        <v>138</v>
      </c>
      <c r="E267" s="253" t="s">
        <v>1</v>
      </c>
      <c r="F267" s="254" t="s">
        <v>277</v>
      </c>
      <c r="G267" s="251"/>
      <c r="H267" s="253" t="s">
        <v>1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0" t="s">
        <v>138</v>
      </c>
      <c r="AU267" s="260" t="s">
        <v>87</v>
      </c>
      <c r="AV267" s="13" t="s">
        <v>84</v>
      </c>
      <c r="AW267" s="13" t="s">
        <v>32</v>
      </c>
      <c r="AX267" s="13" t="s">
        <v>76</v>
      </c>
      <c r="AY267" s="260" t="s">
        <v>130</v>
      </c>
    </row>
    <row r="268" s="14" customFormat="1">
      <c r="A268" s="14"/>
      <c r="B268" s="261"/>
      <c r="C268" s="262"/>
      <c r="D268" s="252" t="s">
        <v>138</v>
      </c>
      <c r="E268" s="263" t="s">
        <v>1</v>
      </c>
      <c r="F268" s="264" t="s">
        <v>278</v>
      </c>
      <c r="G268" s="262"/>
      <c r="H268" s="265">
        <v>20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1" t="s">
        <v>138</v>
      </c>
      <c r="AU268" s="271" t="s">
        <v>87</v>
      </c>
      <c r="AV268" s="14" t="s">
        <v>87</v>
      </c>
      <c r="AW268" s="14" t="s">
        <v>32</v>
      </c>
      <c r="AX268" s="14" t="s">
        <v>84</v>
      </c>
      <c r="AY268" s="271" t="s">
        <v>130</v>
      </c>
    </row>
    <row r="269" s="2" customFormat="1" ht="16.5" customHeight="1">
      <c r="A269" s="38"/>
      <c r="B269" s="39"/>
      <c r="C269" s="236" t="s">
        <v>283</v>
      </c>
      <c r="D269" s="236" t="s">
        <v>132</v>
      </c>
      <c r="E269" s="237" t="s">
        <v>284</v>
      </c>
      <c r="F269" s="238" t="s">
        <v>285</v>
      </c>
      <c r="G269" s="239" t="s">
        <v>144</v>
      </c>
      <c r="H269" s="240">
        <v>1.2</v>
      </c>
      <c r="I269" s="241"/>
      <c r="J269" s="242">
        <f>ROUND(I269*H269,2)</f>
        <v>0</v>
      </c>
      <c r="K269" s="243"/>
      <c r="L269" s="44"/>
      <c r="M269" s="244" t="s">
        <v>1</v>
      </c>
      <c r="N269" s="245" t="s">
        <v>41</v>
      </c>
      <c r="O269" s="91"/>
      <c r="P269" s="246">
        <f>O269*H269</f>
        <v>0</v>
      </c>
      <c r="Q269" s="246">
        <v>1.8907700000000001</v>
      </c>
      <c r="R269" s="246">
        <f>Q269*H269</f>
        <v>2.2689240000000002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136</v>
      </c>
      <c r="AT269" s="248" t="s">
        <v>132</v>
      </c>
      <c r="AU269" s="248" t="s">
        <v>87</v>
      </c>
      <c r="AY269" s="17" t="s">
        <v>130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84</v>
      </c>
      <c r="BK269" s="249">
        <f>ROUND(I269*H269,2)</f>
        <v>0</v>
      </c>
      <c r="BL269" s="17" t="s">
        <v>136</v>
      </c>
      <c r="BM269" s="248" t="s">
        <v>286</v>
      </c>
    </row>
    <row r="270" s="13" customFormat="1">
      <c r="A270" s="13"/>
      <c r="B270" s="250"/>
      <c r="C270" s="251"/>
      <c r="D270" s="252" t="s">
        <v>138</v>
      </c>
      <c r="E270" s="253" t="s">
        <v>1</v>
      </c>
      <c r="F270" s="254" t="s">
        <v>277</v>
      </c>
      <c r="G270" s="251"/>
      <c r="H270" s="253" t="s">
        <v>1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0" t="s">
        <v>138</v>
      </c>
      <c r="AU270" s="260" t="s">
        <v>87</v>
      </c>
      <c r="AV270" s="13" t="s">
        <v>84</v>
      </c>
      <c r="AW270" s="13" t="s">
        <v>32</v>
      </c>
      <c r="AX270" s="13" t="s">
        <v>76</v>
      </c>
      <c r="AY270" s="260" t="s">
        <v>130</v>
      </c>
    </row>
    <row r="271" s="14" customFormat="1">
      <c r="A271" s="14"/>
      <c r="B271" s="261"/>
      <c r="C271" s="262"/>
      <c r="D271" s="252" t="s">
        <v>138</v>
      </c>
      <c r="E271" s="263" t="s">
        <v>1</v>
      </c>
      <c r="F271" s="264" t="s">
        <v>287</v>
      </c>
      <c r="G271" s="262"/>
      <c r="H271" s="265">
        <v>1.2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1" t="s">
        <v>138</v>
      </c>
      <c r="AU271" s="271" t="s">
        <v>87</v>
      </c>
      <c r="AV271" s="14" t="s">
        <v>87</v>
      </c>
      <c r="AW271" s="14" t="s">
        <v>32</v>
      </c>
      <c r="AX271" s="14" t="s">
        <v>84</v>
      </c>
      <c r="AY271" s="271" t="s">
        <v>130</v>
      </c>
    </row>
    <row r="272" s="12" customFormat="1" ht="22.8" customHeight="1">
      <c r="A272" s="12"/>
      <c r="B272" s="220"/>
      <c r="C272" s="221"/>
      <c r="D272" s="222" t="s">
        <v>75</v>
      </c>
      <c r="E272" s="234" t="s">
        <v>159</v>
      </c>
      <c r="F272" s="234" t="s">
        <v>288</v>
      </c>
      <c r="G272" s="221"/>
      <c r="H272" s="221"/>
      <c r="I272" s="224"/>
      <c r="J272" s="235">
        <f>BK272</f>
        <v>0</v>
      </c>
      <c r="K272" s="221"/>
      <c r="L272" s="226"/>
      <c r="M272" s="227"/>
      <c r="N272" s="228"/>
      <c r="O272" s="228"/>
      <c r="P272" s="229">
        <f>SUM(P273:P354)</f>
        <v>0</v>
      </c>
      <c r="Q272" s="228"/>
      <c r="R272" s="229">
        <f>SUM(R273:R354)</f>
        <v>1976.4185075999997</v>
      </c>
      <c r="S272" s="228"/>
      <c r="T272" s="230">
        <f>SUM(T273:T354)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31" t="s">
        <v>84</v>
      </c>
      <c r="AT272" s="232" t="s">
        <v>75</v>
      </c>
      <c r="AU272" s="232" t="s">
        <v>84</v>
      </c>
      <c r="AY272" s="231" t="s">
        <v>130</v>
      </c>
      <c r="BK272" s="233">
        <f>SUM(BK273:BK354)</f>
        <v>0</v>
      </c>
    </row>
    <row r="273" s="2" customFormat="1" ht="21.75" customHeight="1">
      <c r="A273" s="38"/>
      <c r="B273" s="39"/>
      <c r="C273" s="236" t="s">
        <v>289</v>
      </c>
      <c r="D273" s="236" t="s">
        <v>132</v>
      </c>
      <c r="E273" s="237" t="s">
        <v>290</v>
      </c>
      <c r="F273" s="238" t="s">
        <v>291</v>
      </c>
      <c r="G273" s="239" t="s">
        <v>144</v>
      </c>
      <c r="H273" s="240">
        <v>547.95000000000005</v>
      </c>
      <c r="I273" s="241"/>
      <c r="J273" s="242">
        <f>ROUND(I273*H273,2)</f>
        <v>0</v>
      </c>
      <c r="K273" s="243"/>
      <c r="L273" s="44"/>
      <c r="M273" s="244" t="s">
        <v>1</v>
      </c>
      <c r="N273" s="245" t="s">
        <v>41</v>
      </c>
      <c r="O273" s="91"/>
      <c r="P273" s="246">
        <f>O273*H273</f>
        <v>0</v>
      </c>
      <c r="Q273" s="246">
        <v>0</v>
      </c>
      <c r="R273" s="246">
        <f>Q273*H273</f>
        <v>0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136</v>
      </c>
      <c r="AT273" s="248" t="s">
        <v>132</v>
      </c>
      <c r="AU273" s="248" t="s">
        <v>87</v>
      </c>
      <c r="AY273" s="17" t="s">
        <v>130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84</v>
      </c>
      <c r="BK273" s="249">
        <f>ROUND(I273*H273,2)</f>
        <v>0</v>
      </c>
      <c r="BL273" s="17" t="s">
        <v>136</v>
      </c>
      <c r="BM273" s="248" t="s">
        <v>292</v>
      </c>
    </row>
    <row r="274" s="13" customFormat="1">
      <c r="A274" s="13"/>
      <c r="B274" s="250"/>
      <c r="C274" s="251"/>
      <c r="D274" s="252" t="s">
        <v>138</v>
      </c>
      <c r="E274" s="253" t="s">
        <v>1</v>
      </c>
      <c r="F274" s="254" t="s">
        <v>293</v>
      </c>
      <c r="G274" s="251"/>
      <c r="H274" s="253" t="s">
        <v>1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0" t="s">
        <v>138</v>
      </c>
      <c r="AU274" s="260" t="s">
        <v>87</v>
      </c>
      <c r="AV274" s="13" t="s">
        <v>84</v>
      </c>
      <c r="AW274" s="13" t="s">
        <v>32</v>
      </c>
      <c r="AX274" s="13" t="s">
        <v>76</v>
      </c>
      <c r="AY274" s="260" t="s">
        <v>130</v>
      </c>
    </row>
    <row r="275" s="14" customFormat="1">
      <c r="A275" s="14"/>
      <c r="B275" s="261"/>
      <c r="C275" s="262"/>
      <c r="D275" s="252" t="s">
        <v>138</v>
      </c>
      <c r="E275" s="263" t="s">
        <v>1</v>
      </c>
      <c r="F275" s="264" t="s">
        <v>294</v>
      </c>
      <c r="G275" s="262"/>
      <c r="H275" s="265">
        <v>21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1" t="s">
        <v>138</v>
      </c>
      <c r="AU275" s="271" t="s">
        <v>87</v>
      </c>
      <c r="AV275" s="14" t="s">
        <v>87</v>
      </c>
      <c r="AW275" s="14" t="s">
        <v>32</v>
      </c>
      <c r="AX275" s="14" t="s">
        <v>76</v>
      </c>
      <c r="AY275" s="271" t="s">
        <v>130</v>
      </c>
    </row>
    <row r="276" s="13" customFormat="1">
      <c r="A276" s="13"/>
      <c r="B276" s="250"/>
      <c r="C276" s="251"/>
      <c r="D276" s="252" t="s">
        <v>138</v>
      </c>
      <c r="E276" s="253" t="s">
        <v>1</v>
      </c>
      <c r="F276" s="254" t="s">
        <v>295</v>
      </c>
      <c r="G276" s="251"/>
      <c r="H276" s="253" t="s">
        <v>1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0" t="s">
        <v>138</v>
      </c>
      <c r="AU276" s="260" t="s">
        <v>87</v>
      </c>
      <c r="AV276" s="13" t="s">
        <v>84</v>
      </c>
      <c r="AW276" s="13" t="s">
        <v>32</v>
      </c>
      <c r="AX276" s="13" t="s">
        <v>76</v>
      </c>
      <c r="AY276" s="260" t="s">
        <v>130</v>
      </c>
    </row>
    <row r="277" s="13" customFormat="1">
      <c r="A277" s="13"/>
      <c r="B277" s="250"/>
      <c r="C277" s="251"/>
      <c r="D277" s="252" t="s">
        <v>138</v>
      </c>
      <c r="E277" s="253" t="s">
        <v>1</v>
      </c>
      <c r="F277" s="254" t="s">
        <v>146</v>
      </c>
      <c r="G277" s="251"/>
      <c r="H277" s="253" t="s">
        <v>1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138</v>
      </c>
      <c r="AU277" s="260" t="s">
        <v>87</v>
      </c>
      <c r="AV277" s="13" t="s">
        <v>84</v>
      </c>
      <c r="AW277" s="13" t="s">
        <v>32</v>
      </c>
      <c r="AX277" s="13" t="s">
        <v>76</v>
      </c>
      <c r="AY277" s="260" t="s">
        <v>130</v>
      </c>
    </row>
    <row r="278" s="14" customFormat="1">
      <c r="A278" s="14"/>
      <c r="B278" s="261"/>
      <c r="C278" s="262"/>
      <c r="D278" s="252" t="s">
        <v>138</v>
      </c>
      <c r="E278" s="263" t="s">
        <v>1</v>
      </c>
      <c r="F278" s="264" t="s">
        <v>296</v>
      </c>
      <c r="G278" s="262"/>
      <c r="H278" s="265">
        <v>526.95000000000005</v>
      </c>
      <c r="I278" s="266"/>
      <c r="J278" s="262"/>
      <c r="K278" s="262"/>
      <c r="L278" s="267"/>
      <c r="M278" s="268"/>
      <c r="N278" s="269"/>
      <c r="O278" s="269"/>
      <c r="P278" s="269"/>
      <c r="Q278" s="269"/>
      <c r="R278" s="269"/>
      <c r="S278" s="269"/>
      <c r="T278" s="27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1" t="s">
        <v>138</v>
      </c>
      <c r="AU278" s="271" t="s">
        <v>87</v>
      </c>
      <c r="AV278" s="14" t="s">
        <v>87</v>
      </c>
      <c r="AW278" s="14" t="s">
        <v>32</v>
      </c>
      <c r="AX278" s="14" t="s">
        <v>76</v>
      </c>
      <c r="AY278" s="271" t="s">
        <v>130</v>
      </c>
    </row>
    <row r="279" s="15" customFormat="1">
      <c r="A279" s="15"/>
      <c r="B279" s="272"/>
      <c r="C279" s="273"/>
      <c r="D279" s="252" t="s">
        <v>138</v>
      </c>
      <c r="E279" s="274" t="s">
        <v>1</v>
      </c>
      <c r="F279" s="275" t="s">
        <v>141</v>
      </c>
      <c r="G279" s="273"/>
      <c r="H279" s="276">
        <v>547.95000000000005</v>
      </c>
      <c r="I279" s="277"/>
      <c r="J279" s="273"/>
      <c r="K279" s="273"/>
      <c r="L279" s="278"/>
      <c r="M279" s="279"/>
      <c r="N279" s="280"/>
      <c r="O279" s="280"/>
      <c r="P279" s="280"/>
      <c r="Q279" s="280"/>
      <c r="R279" s="280"/>
      <c r="S279" s="280"/>
      <c r="T279" s="281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82" t="s">
        <v>138</v>
      </c>
      <c r="AU279" s="282" t="s">
        <v>87</v>
      </c>
      <c r="AV279" s="15" t="s">
        <v>136</v>
      </c>
      <c r="AW279" s="15" t="s">
        <v>32</v>
      </c>
      <c r="AX279" s="15" t="s">
        <v>84</v>
      </c>
      <c r="AY279" s="282" t="s">
        <v>130</v>
      </c>
    </row>
    <row r="280" s="2" customFormat="1" ht="16.5" customHeight="1">
      <c r="A280" s="38"/>
      <c r="B280" s="39"/>
      <c r="C280" s="283" t="s">
        <v>297</v>
      </c>
      <c r="D280" s="283" t="s">
        <v>253</v>
      </c>
      <c r="E280" s="284" t="s">
        <v>298</v>
      </c>
      <c r="F280" s="285" t="s">
        <v>299</v>
      </c>
      <c r="G280" s="286" t="s">
        <v>233</v>
      </c>
      <c r="H280" s="287">
        <v>506.54000000000002</v>
      </c>
      <c r="I280" s="288"/>
      <c r="J280" s="289">
        <f>ROUND(I280*H280,2)</f>
        <v>0</v>
      </c>
      <c r="K280" s="290"/>
      <c r="L280" s="291"/>
      <c r="M280" s="292" t="s">
        <v>1</v>
      </c>
      <c r="N280" s="293" t="s">
        <v>41</v>
      </c>
      <c r="O280" s="91"/>
      <c r="P280" s="246">
        <f>O280*H280</f>
        <v>0</v>
      </c>
      <c r="Q280" s="246">
        <v>1</v>
      </c>
      <c r="R280" s="246">
        <f>Q280*H280</f>
        <v>506.54000000000002</v>
      </c>
      <c r="S280" s="246">
        <v>0</v>
      </c>
      <c r="T280" s="24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8" t="s">
        <v>176</v>
      </c>
      <c r="AT280" s="248" t="s">
        <v>253</v>
      </c>
      <c r="AU280" s="248" t="s">
        <v>87</v>
      </c>
      <c r="AY280" s="17" t="s">
        <v>130</v>
      </c>
      <c r="BE280" s="249">
        <f>IF(N280="základní",J280,0)</f>
        <v>0</v>
      </c>
      <c r="BF280" s="249">
        <f>IF(N280="snížená",J280,0)</f>
        <v>0</v>
      </c>
      <c r="BG280" s="249">
        <f>IF(N280="zákl. přenesená",J280,0)</f>
        <v>0</v>
      </c>
      <c r="BH280" s="249">
        <f>IF(N280="sníž. přenesená",J280,0)</f>
        <v>0</v>
      </c>
      <c r="BI280" s="249">
        <f>IF(N280="nulová",J280,0)</f>
        <v>0</v>
      </c>
      <c r="BJ280" s="17" t="s">
        <v>84</v>
      </c>
      <c r="BK280" s="249">
        <f>ROUND(I280*H280,2)</f>
        <v>0</v>
      </c>
      <c r="BL280" s="17" t="s">
        <v>136</v>
      </c>
      <c r="BM280" s="248" t="s">
        <v>300</v>
      </c>
    </row>
    <row r="281" s="13" customFormat="1">
      <c r="A281" s="13"/>
      <c r="B281" s="250"/>
      <c r="C281" s="251"/>
      <c r="D281" s="252" t="s">
        <v>138</v>
      </c>
      <c r="E281" s="253" t="s">
        <v>1</v>
      </c>
      <c r="F281" s="254" t="s">
        <v>235</v>
      </c>
      <c r="G281" s="251"/>
      <c r="H281" s="253" t="s">
        <v>1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0" t="s">
        <v>138</v>
      </c>
      <c r="AU281" s="260" t="s">
        <v>87</v>
      </c>
      <c r="AV281" s="13" t="s">
        <v>84</v>
      </c>
      <c r="AW281" s="13" t="s">
        <v>32</v>
      </c>
      <c r="AX281" s="13" t="s">
        <v>76</v>
      </c>
      <c r="AY281" s="260" t="s">
        <v>130</v>
      </c>
    </row>
    <row r="282" s="13" customFormat="1">
      <c r="A282" s="13"/>
      <c r="B282" s="250"/>
      <c r="C282" s="251"/>
      <c r="D282" s="252" t="s">
        <v>138</v>
      </c>
      <c r="E282" s="253" t="s">
        <v>1</v>
      </c>
      <c r="F282" s="254" t="s">
        <v>293</v>
      </c>
      <c r="G282" s="251"/>
      <c r="H282" s="253" t="s">
        <v>1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138</v>
      </c>
      <c r="AU282" s="260" t="s">
        <v>87</v>
      </c>
      <c r="AV282" s="13" t="s">
        <v>84</v>
      </c>
      <c r="AW282" s="13" t="s">
        <v>32</v>
      </c>
      <c r="AX282" s="13" t="s">
        <v>76</v>
      </c>
      <c r="AY282" s="260" t="s">
        <v>130</v>
      </c>
    </row>
    <row r="283" s="14" customFormat="1">
      <c r="A283" s="14"/>
      <c r="B283" s="261"/>
      <c r="C283" s="262"/>
      <c r="D283" s="252" t="s">
        <v>138</v>
      </c>
      <c r="E283" s="263" t="s">
        <v>1</v>
      </c>
      <c r="F283" s="264" t="s">
        <v>294</v>
      </c>
      <c r="G283" s="262"/>
      <c r="H283" s="265">
        <v>21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1" t="s">
        <v>138</v>
      </c>
      <c r="AU283" s="271" t="s">
        <v>87</v>
      </c>
      <c r="AV283" s="14" t="s">
        <v>87</v>
      </c>
      <c r="AW283" s="14" t="s">
        <v>32</v>
      </c>
      <c r="AX283" s="14" t="s">
        <v>76</v>
      </c>
      <c r="AY283" s="271" t="s">
        <v>130</v>
      </c>
    </row>
    <row r="284" s="13" customFormat="1">
      <c r="A284" s="13"/>
      <c r="B284" s="250"/>
      <c r="C284" s="251"/>
      <c r="D284" s="252" t="s">
        <v>138</v>
      </c>
      <c r="E284" s="253" t="s">
        <v>1</v>
      </c>
      <c r="F284" s="254" t="s">
        <v>295</v>
      </c>
      <c r="G284" s="251"/>
      <c r="H284" s="253" t="s">
        <v>1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0" t="s">
        <v>138</v>
      </c>
      <c r="AU284" s="260" t="s">
        <v>87</v>
      </c>
      <c r="AV284" s="13" t="s">
        <v>84</v>
      </c>
      <c r="AW284" s="13" t="s">
        <v>32</v>
      </c>
      <c r="AX284" s="13" t="s">
        <v>76</v>
      </c>
      <c r="AY284" s="260" t="s">
        <v>130</v>
      </c>
    </row>
    <row r="285" s="13" customFormat="1">
      <c r="A285" s="13"/>
      <c r="B285" s="250"/>
      <c r="C285" s="251"/>
      <c r="D285" s="252" t="s">
        <v>138</v>
      </c>
      <c r="E285" s="253" t="s">
        <v>1</v>
      </c>
      <c r="F285" s="254" t="s">
        <v>156</v>
      </c>
      <c r="G285" s="251"/>
      <c r="H285" s="253" t="s">
        <v>1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0" t="s">
        <v>138</v>
      </c>
      <c r="AU285" s="260" t="s">
        <v>87</v>
      </c>
      <c r="AV285" s="13" t="s">
        <v>84</v>
      </c>
      <c r="AW285" s="13" t="s">
        <v>32</v>
      </c>
      <c r="AX285" s="13" t="s">
        <v>76</v>
      </c>
      <c r="AY285" s="260" t="s">
        <v>130</v>
      </c>
    </row>
    <row r="286" s="14" customFormat="1">
      <c r="A286" s="14"/>
      <c r="B286" s="261"/>
      <c r="C286" s="262"/>
      <c r="D286" s="252" t="s">
        <v>138</v>
      </c>
      <c r="E286" s="263" t="s">
        <v>1</v>
      </c>
      <c r="F286" s="264" t="s">
        <v>301</v>
      </c>
      <c r="G286" s="262"/>
      <c r="H286" s="265">
        <v>11.4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1" t="s">
        <v>138</v>
      </c>
      <c r="AU286" s="271" t="s">
        <v>87</v>
      </c>
      <c r="AV286" s="14" t="s">
        <v>87</v>
      </c>
      <c r="AW286" s="14" t="s">
        <v>32</v>
      </c>
      <c r="AX286" s="14" t="s">
        <v>76</v>
      </c>
      <c r="AY286" s="271" t="s">
        <v>130</v>
      </c>
    </row>
    <row r="287" s="13" customFormat="1">
      <c r="A287" s="13"/>
      <c r="B287" s="250"/>
      <c r="C287" s="251"/>
      <c r="D287" s="252" t="s">
        <v>138</v>
      </c>
      <c r="E287" s="253" t="s">
        <v>1</v>
      </c>
      <c r="F287" s="254" t="s">
        <v>302</v>
      </c>
      <c r="G287" s="251"/>
      <c r="H287" s="253" t="s">
        <v>1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0" t="s">
        <v>138</v>
      </c>
      <c r="AU287" s="260" t="s">
        <v>87</v>
      </c>
      <c r="AV287" s="13" t="s">
        <v>84</v>
      </c>
      <c r="AW287" s="13" t="s">
        <v>32</v>
      </c>
      <c r="AX287" s="13" t="s">
        <v>76</v>
      </c>
      <c r="AY287" s="260" t="s">
        <v>130</v>
      </c>
    </row>
    <row r="288" s="14" customFormat="1">
      <c r="A288" s="14"/>
      <c r="B288" s="261"/>
      <c r="C288" s="262"/>
      <c r="D288" s="252" t="s">
        <v>138</v>
      </c>
      <c r="E288" s="263" t="s">
        <v>1</v>
      </c>
      <c r="F288" s="264" t="s">
        <v>303</v>
      </c>
      <c r="G288" s="262"/>
      <c r="H288" s="265">
        <v>234.19999999999999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1" t="s">
        <v>138</v>
      </c>
      <c r="AU288" s="271" t="s">
        <v>87</v>
      </c>
      <c r="AV288" s="14" t="s">
        <v>87</v>
      </c>
      <c r="AW288" s="14" t="s">
        <v>32</v>
      </c>
      <c r="AX288" s="14" t="s">
        <v>76</v>
      </c>
      <c r="AY288" s="271" t="s">
        <v>130</v>
      </c>
    </row>
    <row r="289" s="15" customFormat="1">
      <c r="A289" s="15"/>
      <c r="B289" s="272"/>
      <c r="C289" s="273"/>
      <c r="D289" s="252" t="s">
        <v>138</v>
      </c>
      <c r="E289" s="274" t="s">
        <v>1</v>
      </c>
      <c r="F289" s="275" t="s">
        <v>141</v>
      </c>
      <c r="G289" s="273"/>
      <c r="H289" s="276">
        <v>266.59999999999997</v>
      </c>
      <c r="I289" s="277"/>
      <c r="J289" s="273"/>
      <c r="K289" s="273"/>
      <c r="L289" s="278"/>
      <c r="M289" s="279"/>
      <c r="N289" s="280"/>
      <c r="O289" s="280"/>
      <c r="P289" s="280"/>
      <c r="Q289" s="280"/>
      <c r="R289" s="280"/>
      <c r="S289" s="280"/>
      <c r="T289" s="28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2" t="s">
        <v>138</v>
      </c>
      <c r="AU289" s="282" t="s">
        <v>87</v>
      </c>
      <c r="AV289" s="15" t="s">
        <v>136</v>
      </c>
      <c r="AW289" s="15" t="s">
        <v>32</v>
      </c>
      <c r="AX289" s="15" t="s">
        <v>84</v>
      </c>
      <c r="AY289" s="282" t="s">
        <v>130</v>
      </c>
    </row>
    <row r="290" s="14" customFormat="1">
      <c r="A290" s="14"/>
      <c r="B290" s="261"/>
      <c r="C290" s="262"/>
      <c r="D290" s="252" t="s">
        <v>138</v>
      </c>
      <c r="E290" s="262"/>
      <c r="F290" s="264" t="s">
        <v>304</v>
      </c>
      <c r="G290" s="262"/>
      <c r="H290" s="265">
        <v>506.54000000000002</v>
      </c>
      <c r="I290" s="266"/>
      <c r="J290" s="262"/>
      <c r="K290" s="262"/>
      <c r="L290" s="267"/>
      <c r="M290" s="268"/>
      <c r="N290" s="269"/>
      <c r="O290" s="269"/>
      <c r="P290" s="269"/>
      <c r="Q290" s="269"/>
      <c r="R290" s="269"/>
      <c r="S290" s="269"/>
      <c r="T290" s="27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1" t="s">
        <v>138</v>
      </c>
      <c r="AU290" s="271" t="s">
        <v>87</v>
      </c>
      <c r="AV290" s="14" t="s">
        <v>87</v>
      </c>
      <c r="AW290" s="14" t="s">
        <v>4</v>
      </c>
      <c r="AX290" s="14" t="s">
        <v>84</v>
      </c>
      <c r="AY290" s="271" t="s">
        <v>130</v>
      </c>
    </row>
    <row r="291" s="2" customFormat="1" ht="16.5" customHeight="1">
      <c r="A291" s="38"/>
      <c r="B291" s="39"/>
      <c r="C291" s="283" t="s">
        <v>305</v>
      </c>
      <c r="D291" s="283" t="s">
        <v>253</v>
      </c>
      <c r="E291" s="284" t="s">
        <v>306</v>
      </c>
      <c r="F291" s="285" t="s">
        <v>307</v>
      </c>
      <c r="G291" s="286" t="s">
        <v>233</v>
      </c>
      <c r="H291" s="287">
        <v>933.27999999999997</v>
      </c>
      <c r="I291" s="288"/>
      <c r="J291" s="289">
        <f>ROUND(I291*H291,2)</f>
        <v>0</v>
      </c>
      <c r="K291" s="290"/>
      <c r="L291" s="291"/>
      <c r="M291" s="292" t="s">
        <v>1</v>
      </c>
      <c r="N291" s="293" t="s">
        <v>41</v>
      </c>
      <c r="O291" s="91"/>
      <c r="P291" s="246">
        <f>O291*H291</f>
        <v>0</v>
      </c>
      <c r="Q291" s="246">
        <v>1</v>
      </c>
      <c r="R291" s="246">
        <f>Q291*H291</f>
        <v>933.27999999999997</v>
      </c>
      <c r="S291" s="246">
        <v>0</v>
      </c>
      <c r="T291" s="24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8" t="s">
        <v>176</v>
      </c>
      <c r="AT291" s="248" t="s">
        <v>253</v>
      </c>
      <c r="AU291" s="248" t="s">
        <v>87</v>
      </c>
      <c r="AY291" s="17" t="s">
        <v>130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84</v>
      </c>
      <c r="BK291" s="249">
        <f>ROUND(I291*H291,2)</f>
        <v>0</v>
      </c>
      <c r="BL291" s="17" t="s">
        <v>136</v>
      </c>
      <c r="BM291" s="248" t="s">
        <v>308</v>
      </c>
    </row>
    <row r="292" s="13" customFormat="1">
      <c r="A292" s="13"/>
      <c r="B292" s="250"/>
      <c r="C292" s="251"/>
      <c r="D292" s="252" t="s">
        <v>138</v>
      </c>
      <c r="E292" s="253" t="s">
        <v>1</v>
      </c>
      <c r="F292" s="254" t="s">
        <v>156</v>
      </c>
      <c r="G292" s="251"/>
      <c r="H292" s="253" t="s">
        <v>1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0" t="s">
        <v>138</v>
      </c>
      <c r="AU292" s="260" t="s">
        <v>87</v>
      </c>
      <c r="AV292" s="13" t="s">
        <v>84</v>
      </c>
      <c r="AW292" s="13" t="s">
        <v>32</v>
      </c>
      <c r="AX292" s="13" t="s">
        <v>76</v>
      </c>
      <c r="AY292" s="260" t="s">
        <v>130</v>
      </c>
    </row>
    <row r="293" s="14" customFormat="1">
      <c r="A293" s="14"/>
      <c r="B293" s="261"/>
      <c r="C293" s="262"/>
      <c r="D293" s="252" t="s">
        <v>138</v>
      </c>
      <c r="E293" s="263" t="s">
        <v>1</v>
      </c>
      <c r="F293" s="264" t="s">
        <v>309</v>
      </c>
      <c r="G293" s="262"/>
      <c r="H293" s="265">
        <v>22.800000000000001</v>
      </c>
      <c r="I293" s="266"/>
      <c r="J293" s="262"/>
      <c r="K293" s="262"/>
      <c r="L293" s="267"/>
      <c r="M293" s="268"/>
      <c r="N293" s="269"/>
      <c r="O293" s="269"/>
      <c r="P293" s="269"/>
      <c r="Q293" s="269"/>
      <c r="R293" s="269"/>
      <c r="S293" s="269"/>
      <c r="T293" s="27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1" t="s">
        <v>138</v>
      </c>
      <c r="AU293" s="271" t="s">
        <v>87</v>
      </c>
      <c r="AV293" s="14" t="s">
        <v>87</v>
      </c>
      <c r="AW293" s="14" t="s">
        <v>32</v>
      </c>
      <c r="AX293" s="14" t="s">
        <v>76</v>
      </c>
      <c r="AY293" s="271" t="s">
        <v>130</v>
      </c>
    </row>
    <row r="294" s="13" customFormat="1">
      <c r="A294" s="13"/>
      <c r="B294" s="250"/>
      <c r="C294" s="251"/>
      <c r="D294" s="252" t="s">
        <v>138</v>
      </c>
      <c r="E294" s="253" t="s">
        <v>1</v>
      </c>
      <c r="F294" s="254" t="s">
        <v>302</v>
      </c>
      <c r="G294" s="251"/>
      <c r="H294" s="253" t="s">
        <v>1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0" t="s">
        <v>138</v>
      </c>
      <c r="AU294" s="260" t="s">
        <v>87</v>
      </c>
      <c r="AV294" s="13" t="s">
        <v>84</v>
      </c>
      <c r="AW294" s="13" t="s">
        <v>32</v>
      </c>
      <c r="AX294" s="13" t="s">
        <v>76</v>
      </c>
      <c r="AY294" s="260" t="s">
        <v>130</v>
      </c>
    </row>
    <row r="295" s="14" customFormat="1">
      <c r="A295" s="14"/>
      <c r="B295" s="261"/>
      <c r="C295" s="262"/>
      <c r="D295" s="252" t="s">
        <v>138</v>
      </c>
      <c r="E295" s="263" t="s">
        <v>1</v>
      </c>
      <c r="F295" s="264" t="s">
        <v>310</v>
      </c>
      <c r="G295" s="262"/>
      <c r="H295" s="265">
        <v>468.39999999999998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1" t="s">
        <v>138</v>
      </c>
      <c r="AU295" s="271" t="s">
        <v>87</v>
      </c>
      <c r="AV295" s="14" t="s">
        <v>87</v>
      </c>
      <c r="AW295" s="14" t="s">
        <v>32</v>
      </c>
      <c r="AX295" s="14" t="s">
        <v>76</v>
      </c>
      <c r="AY295" s="271" t="s">
        <v>130</v>
      </c>
    </row>
    <row r="296" s="15" customFormat="1">
      <c r="A296" s="15"/>
      <c r="B296" s="272"/>
      <c r="C296" s="273"/>
      <c r="D296" s="252" t="s">
        <v>138</v>
      </c>
      <c r="E296" s="274" t="s">
        <v>1</v>
      </c>
      <c r="F296" s="275" t="s">
        <v>141</v>
      </c>
      <c r="G296" s="273"/>
      <c r="H296" s="276">
        <v>491.19999999999999</v>
      </c>
      <c r="I296" s="277"/>
      <c r="J296" s="273"/>
      <c r="K296" s="273"/>
      <c r="L296" s="278"/>
      <c r="M296" s="279"/>
      <c r="N296" s="280"/>
      <c r="O296" s="280"/>
      <c r="P296" s="280"/>
      <c r="Q296" s="280"/>
      <c r="R296" s="280"/>
      <c r="S296" s="280"/>
      <c r="T296" s="281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2" t="s">
        <v>138</v>
      </c>
      <c r="AU296" s="282" t="s">
        <v>87</v>
      </c>
      <c r="AV296" s="15" t="s">
        <v>136</v>
      </c>
      <c r="AW296" s="15" t="s">
        <v>32</v>
      </c>
      <c r="AX296" s="15" t="s">
        <v>84</v>
      </c>
      <c r="AY296" s="282" t="s">
        <v>130</v>
      </c>
    </row>
    <row r="297" s="14" customFormat="1">
      <c r="A297" s="14"/>
      <c r="B297" s="261"/>
      <c r="C297" s="262"/>
      <c r="D297" s="252" t="s">
        <v>138</v>
      </c>
      <c r="E297" s="262"/>
      <c r="F297" s="264" t="s">
        <v>311</v>
      </c>
      <c r="G297" s="262"/>
      <c r="H297" s="265">
        <v>933.27999999999997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1" t="s">
        <v>138</v>
      </c>
      <c r="AU297" s="271" t="s">
        <v>87</v>
      </c>
      <c r="AV297" s="14" t="s">
        <v>87</v>
      </c>
      <c r="AW297" s="14" t="s">
        <v>4</v>
      </c>
      <c r="AX297" s="14" t="s">
        <v>84</v>
      </c>
      <c r="AY297" s="271" t="s">
        <v>130</v>
      </c>
    </row>
    <row r="298" s="2" customFormat="1" ht="21.75" customHeight="1">
      <c r="A298" s="38"/>
      <c r="B298" s="39"/>
      <c r="C298" s="236" t="s">
        <v>312</v>
      </c>
      <c r="D298" s="236" t="s">
        <v>132</v>
      </c>
      <c r="E298" s="237" t="s">
        <v>313</v>
      </c>
      <c r="F298" s="238" t="s">
        <v>314</v>
      </c>
      <c r="G298" s="239" t="s">
        <v>144</v>
      </c>
      <c r="H298" s="240">
        <v>20</v>
      </c>
      <c r="I298" s="241"/>
      <c r="J298" s="242">
        <f>ROUND(I298*H298,2)</f>
        <v>0</v>
      </c>
      <c r="K298" s="243"/>
      <c r="L298" s="44"/>
      <c r="M298" s="244" t="s">
        <v>1</v>
      </c>
      <c r="N298" s="245" t="s">
        <v>41</v>
      </c>
      <c r="O298" s="91"/>
      <c r="P298" s="246">
        <f>O298*H298</f>
        <v>0</v>
      </c>
      <c r="Q298" s="246">
        <v>0</v>
      </c>
      <c r="R298" s="246">
        <f>Q298*H298</f>
        <v>0</v>
      </c>
      <c r="S298" s="246">
        <v>0</v>
      </c>
      <c r="T298" s="24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8" t="s">
        <v>136</v>
      </c>
      <c r="AT298" s="248" t="s">
        <v>132</v>
      </c>
      <c r="AU298" s="248" t="s">
        <v>87</v>
      </c>
      <c r="AY298" s="17" t="s">
        <v>130</v>
      </c>
      <c r="BE298" s="249">
        <f>IF(N298="základní",J298,0)</f>
        <v>0</v>
      </c>
      <c r="BF298" s="249">
        <f>IF(N298="snížená",J298,0)</f>
        <v>0</v>
      </c>
      <c r="BG298" s="249">
        <f>IF(N298="zákl. přenesená",J298,0)</f>
        <v>0</v>
      </c>
      <c r="BH298" s="249">
        <f>IF(N298="sníž. přenesená",J298,0)</f>
        <v>0</v>
      </c>
      <c r="BI298" s="249">
        <f>IF(N298="nulová",J298,0)</f>
        <v>0</v>
      </c>
      <c r="BJ298" s="17" t="s">
        <v>84</v>
      </c>
      <c r="BK298" s="249">
        <f>ROUND(I298*H298,2)</f>
        <v>0</v>
      </c>
      <c r="BL298" s="17" t="s">
        <v>136</v>
      </c>
      <c r="BM298" s="248" t="s">
        <v>315</v>
      </c>
    </row>
    <row r="299" s="13" customFormat="1">
      <c r="A299" s="13"/>
      <c r="B299" s="250"/>
      <c r="C299" s="251"/>
      <c r="D299" s="252" t="s">
        <v>138</v>
      </c>
      <c r="E299" s="253" t="s">
        <v>1</v>
      </c>
      <c r="F299" s="254" t="s">
        <v>316</v>
      </c>
      <c r="G299" s="251"/>
      <c r="H299" s="253" t="s">
        <v>1</v>
      </c>
      <c r="I299" s="255"/>
      <c r="J299" s="251"/>
      <c r="K299" s="251"/>
      <c r="L299" s="256"/>
      <c r="M299" s="257"/>
      <c r="N299" s="258"/>
      <c r="O299" s="258"/>
      <c r="P299" s="258"/>
      <c r="Q299" s="258"/>
      <c r="R299" s="258"/>
      <c r="S299" s="258"/>
      <c r="T299" s="25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0" t="s">
        <v>138</v>
      </c>
      <c r="AU299" s="260" t="s">
        <v>87</v>
      </c>
      <c r="AV299" s="13" t="s">
        <v>84</v>
      </c>
      <c r="AW299" s="13" t="s">
        <v>32</v>
      </c>
      <c r="AX299" s="13" t="s">
        <v>76</v>
      </c>
      <c r="AY299" s="260" t="s">
        <v>130</v>
      </c>
    </row>
    <row r="300" s="14" customFormat="1">
      <c r="A300" s="14"/>
      <c r="B300" s="261"/>
      <c r="C300" s="262"/>
      <c r="D300" s="252" t="s">
        <v>138</v>
      </c>
      <c r="E300" s="263" t="s">
        <v>1</v>
      </c>
      <c r="F300" s="264" t="s">
        <v>317</v>
      </c>
      <c r="G300" s="262"/>
      <c r="H300" s="265">
        <v>20</v>
      </c>
      <c r="I300" s="266"/>
      <c r="J300" s="262"/>
      <c r="K300" s="262"/>
      <c r="L300" s="267"/>
      <c r="M300" s="268"/>
      <c r="N300" s="269"/>
      <c r="O300" s="269"/>
      <c r="P300" s="269"/>
      <c r="Q300" s="269"/>
      <c r="R300" s="269"/>
      <c r="S300" s="269"/>
      <c r="T300" s="27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1" t="s">
        <v>138</v>
      </c>
      <c r="AU300" s="271" t="s">
        <v>87</v>
      </c>
      <c r="AV300" s="14" t="s">
        <v>87</v>
      </c>
      <c r="AW300" s="14" t="s">
        <v>32</v>
      </c>
      <c r="AX300" s="14" t="s">
        <v>84</v>
      </c>
      <c r="AY300" s="271" t="s">
        <v>130</v>
      </c>
    </row>
    <row r="301" s="2" customFormat="1" ht="16.5" customHeight="1">
      <c r="A301" s="38"/>
      <c r="B301" s="39"/>
      <c r="C301" s="283" t="s">
        <v>318</v>
      </c>
      <c r="D301" s="283" t="s">
        <v>253</v>
      </c>
      <c r="E301" s="284" t="s">
        <v>298</v>
      </c>
      <c r="F301" s="285" t="s">
        <v>299</v>
      </c>
      <c r="G301" s="286" t="s">
        <v>233</v>
      </c>
      <c r="H301" s="287">
        <v>38</v>
      </c>
      <c r="I301" s="288"/>
      <c r="J301" s="289">
        <f>ROUND(I301*H301,2)</f>
        <v>0</v>
      </c>
      <c r="K301" s="290"/>
      <c r="L301" s="291"/>
      <c r="M301" s="292" t="s">
        <v>1</v>
      </c>
      <c r="N301" s="293" t="s">
        <v>41</v>
      </c>
      <c r="O301" s="91"/>
      <c r="P301" s="246">
        <f>O301*H301</f>
        <v>0</v>
      </c>
      <c r="Q301" s="246">
        <v>1</v>
      </c>
      <c r="R301" s="246">
        <f>Q301*H301</f>
        <v>38</v>
      </c>
      <c r="S301" s="246">
        <v>0</v>
      </c>
      <c r="T301" s="24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8" t="s">
        <v>176</v>
      </c>
      <c r="AT301" s="248" t="s">
        <v>253</v>
      </c>
      <c r="AU301" s="248" t="s">
        <v>87</v>
      </c>
      <c r="AY301" s="17" t="s">
        <v>130</v>
      </c>
      <c r="BE301" s="249">
        <f>IF(N301="základní",J301,0)</f>
        <v>0</v>
      </c>
      <c r="BF301" s="249">
        <f>IF(N301="snížená",J301,0)</f>
        <v>0</v>
      </c>
      <c r="BG301" s="249">
        <f>IF(N301="zákl. přenesená",J301,0)</f>
        <v>0</v>
      </c>
      <c r="BH301" s="249">
        <f>IF(N301="sníž. přenesená",J301,0)</f>
        <v>0</v>
      </c>
      <c r="BI301" s="249">
        <f>IF(N301="nulová",J301,0)</f>
        <v>0</v>
      </c>
      <c r="BJ301" s="17" t="s">
        <v>84</v>
      </c>
      <c r="BK301" s="249">
        <f>ROUND(I301*H301,2)</f>
        <v>0</v>
      </c>
      <c r="BL301" s="17" t="s">
        <v>136</v>
      </c>
      <c r="BM301" s="248" t="s">
        <v>319</v>
      </c>
    </row>
    <row r="302" s="13" customFormat="1">
      <c r="A302" s="13"/>
      <c r="B302" s="250"/>
      <c r="C302" s="251"/>
      <c r="D302" s="252" t="s">
        <v>138</v>
      </c>
      <c r="E302" s="253" t="s">
        <v>1</v>
      </c>
      <c r="F302" s="254" t="s">
        <v>320</v>
      </c>
      <c r="G302" s="251"/>
      <c r="H302" s="253" t="s">
        <v>1</v>
      </c>
      <c r="I302" s="255"/>
      <c r="J302" s="251"/>
      <c r="K302" s="251"/>
      <c r="L302" s="256"/>
      <c r="M302" s="257"/>
      <c r="N302" s="258"/>
      <c r="O302" s="258"/>
      <c r="P302" s="258"/>
      <c r="Q302" s="258"/>
      <c r="R302" s="258"/>
      <c r="S302" s="258"/>
      <c r="T302" s="25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0" t="s">
        <v>138</v>
      </c>
      <c r="AU302" s="260" t="s">
        <v>87</v>
      </c>
      <c r="AV302" s="13" t="s">
        <v>84</v>
      </c>
      <c r="AW302" s="13" t="s">
        <v>32</v>
      </c>
      <c r="AX302" s="13" t="s">
        <v>76</v>
      </c>
      <c r="AY302" s="260" t="s">
        <v>130</v>
      </c>
    </row>
    <row r="303" s="14" customFormat="1">
      <c r="A303" s="14"/>
      <c r="B303" s="261"/>
      <c r="C303" s="262"/>
      <c r="D303" s="252" t="s">
        <v>138</v>
      </c>
      <c r="E303" s="263" t="s">
        <v>1</v>
      </c>
      <c r="F303" s="264" t="s">
        <v>317</v>
      </c>
      <c r="G303" s="262"/>
      <c r="H303" s="265">
        <v>20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1" t="s">
        <v>138</v>
      </c>
      <c r="AU303" s="271" t="s">
        <v>87</v>
      </c>
      <c r="AV303" s="14" t="s">
        <v>87</v>
      </c>
      <c r="AW303" s="14" t="s">
        <v>32</v>
      </c>
      <c r="AX303" s="14" t="s">
        <v>84</v>
      </c>
      <c r="AY303" s="271" t="s">
        <v>130</v>
      </c>
    </row>
    <row r="304" s="14" customFormat="1">
      <c r="A304" s="14"/>
      <c r="B304" s="261"/>
      <c r="C304" s="262"/>
      <c r="D304" s="252" t="s">
        <v>138</v>
      </c>
      <c r="E304" s="262"/>
      <c r="F304" s="264" t="s">
        <v>321</v>
      </c>
      <c r="G304" s="262"/>
      <c r="H304" s="265">
        <v>38</v>
      </c>
      <c r="I304" s="266"/>
      <c r="J304" s="262"/>
      <c r="K304" s="262"/>
      <c r="L304" s="267"/>
      <c r="M304" s="268"/>
      <c r="N304" s="269"/>
      <c r="O304" s="269"/>
      <c r="P304" s="269"/>
      <c r="Q304" s="269"/>
      <c r="R304" s="269"/>
      <c r="S304" s="269"/>
      <c r="T304" s="27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1" t="s">
        <v>138</v>
      </c>
      <c r="AU304" s="271" t="s">
        <v>87</v>
      </c>
      <c r="AV304" s="14" t="s">
        <v>87</v>
      </c>
      <c r="AW304" s="14" t="s">
        <v>4</v>
      </c>
      <c r="AX304" s="14" t="s">
        <v>84</v>
      </c>
      <c r="AY304" s="271" t="s">
        <v>130</v>
      </c>
    </row>
    <row r="305" s="2" customFormat="1" ht="16.5" customHeight="1">
      <c r="A305" s="38"/>
      <c r="B305" s="39"/>
      <c r="C305" s="236" t="s">
        <v>322</v>
      </c>
      <c r="D305" s="236" t="s">
        <v>132</v>
      </c>
      <c r="E305" s="237" t="s">
        <v>323</v>
      </c>
      <c r="F305" s="238" t="s">
        <v>324</v>
      </c>
      <c r="G305" s="239" t="s">
        <v>135</v>
      </c>
      <c r="H305" s="240">
        <v>114.33</v>
      </c>
      <c r="I305" s="241"/>
      <c r="J305" s="242">
        <f>ROUND(I305*H305,2)</f>
        <v>0</v>
      </c>
      <c r="K305" s="243"/>
      <c r="L305" s="44"/>
      <c r="M305" s="244" t="s">
        <v>1</v>
      </c>
      <c r="N305" s="245" t="s">
        <v>41</v>
      </c>
      <c r="O305" s="91"/>
      <c r="P305" s="246">
        <f>O305*H305</f>
        <v>0</v>
      </c>
      <c r="Q305" s="246">
        <v>0</v>
      </c>
      <c r="R305" s="246">
        <f>Q305*H305</f>
        <v>0</v>
      </c>
      <c r="S305" s="246">
        <v>0</v>
      </c>
      <c r="T305" s="24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8" t="s">
        <v>136</v>
      </c>
      <c r="AT305" s="248" t="s">
        <v>132</v>
      </c>
      <c r="AU305" s="248" t="s">
        <v>87</v>
      </c>
      <c r="AY305" s="17" t="s">
        <v>130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84</v>
      </c>
      <c r="BK305" s="249">
        <f>ROUND(I305*H305,2)</f>
        <v>0</v>
      </c>
      <c r="BL305" s="17" t="s">
        <v>136</v>
      </c>
      <c r="BM305" s="248" t="s">
        <v>325</v>
      </c>
    </row>
    <row r="306" s="13" customFormat="1">
      <c r="A306" s="13"/>
      <c r="B306" s="250"/>
      <c r="C306" s="251"/>
      <c r="D306" s="252" t="s">
        <v>138</v>
      </c>
      <c r="E306" s="253" t="s">
        <v>1</v>
      </c>
      <c r="F306" s="254" t="s">
        <v>326</v>
      </c>
      <c r="G306" s="251"/>
      <c r="H306" s="253" t="s">
        <v>1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0" t="s">
        <v>138</v>
      </c>
      <c r="AU306" s="260" t="s">
        <v>87</v>
      </c>
      <c r="AV306" s="13" t="s">
        <v>84</v>
      </c>
      <c r="AW306" s="13" t="s">
        <v>32</v>
      </c>
      <c r="AX306" s="13" t="s">
        <v>76</v>
      </c>
      <c r="AY306" s="260" t="s">
        <v>130</v>
      </c>
    </row>
    <row r="307" s="14" customFormat="1">
      <c r="A307" s="14"/>
      <c r="B307" s="261"/>
      <c r="C307" s="262"/>
      <c r="D307" s="252" t="s">
        <v>138</v>
      </c>
      <c r="E307" s="263" t="s">
        <v>1</v>
      </c>
      <c r="F307" s="264" t="s">
        <v>327</v>
      </c>
      <c r="G307" s="262"/>
      <c r="H307" s="265">
        <v>114.33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138</v>
      </c>
      <c r="AU307" s="271" t="s">
        <v>87</v>
      </c>
      <c r="AV307" s="14" t="s">
        <v>87</v>
      </c>
      <c r="AW307" s="14" t="s">
        <v>32</v>
      </c>
      <c r="AX307" s="14" t="s">
        <v>84</v>
      </c>
      <c r="AY307" s="271" t="s">
        <v>130</v>
      </c>
    </row>
    <row r="308" s="2" customFormat="1" ht="16.5" customHeight="1">
      <c r="A308" s="38"/>
      <c r="B308" s="39"/>
      <c r="C308" s="236" t="s">
        <v>328</v>
      </c>
      <c r="D308" s="236" t="s">
        <v>132</v>
      </c>
      <c r="E308" s="237" t="s">
        <v>323</v>
      </c>
      <c r="F308" s="238" t="s">
        <v>324</v>
      </c>
      <c r="G308" s="239" t="s">
        <v>135</v>
      </c>
      <c r="H308" s="240">
        <v>114.33</v>
      </c>
      <c r="I308" s="241"/>
      <c r="J308" s="242">
        <f>ROUND(I308*H308,2)</f>
        <v>0</v>
      </c>
      <c r="K308" s="243"/>
      <c r="L308" s="44"/>
      <c r="M308" s="244" t="s">
        <v>1</v>
      </c>
      <c r="N308" s="245" t="s">
        <v>41</v>
      </c>
      <c r="O308" s="91"/>
      <c r="P308" s="246">
        <f>O308*H308</f>
        <v>0</v>
      </c>
      <c r="Q308" s="246">
        <v>0</v>
      </c>
      <c r="R308" s="246">
        <f>Q308*H308</f>
        <v>0</v>
      </c>
      <c r="S308" s="246">
        <v>0</v>
      </c>
      <c r="T308" s="24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8" t="s">
        <v>136</v>
      </c>
      <c r="AT308" s="248" t="s">
        <v>132</v>
      </c>
      <c r="AU308" s="248" t="s">
        <v>87</v>
      </c>
      <c r="AY308" s="17" t="s">
        <v>130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7" t="s">
        <v>84</v>
      </c>
      <c r="BK308" s="249">
        <f>ROUND(I308*H308,2)</f>
        <v>0</v>
      </c>
      <c r="BL308" s="17" t="s">
        <v>136</v>
      </c>
      <c r="BM308" s="248" t="s">
        <v>329</v>
      </c>
    </row>
    <row r="309" s="13" customFormat="1">
      <c r="A309" s="13"/>
      <c r="B309" s="250"/>
      <c r="C309" s="251"/>
      <c r="D309" s="252" t="s">
        <v>138</v>
      </c>
      <c r="E309" s="253" t="s">
        <v>1</v>
      </c>
      <c r="F309" s="254" t="s">
        <v>330</v>
      </c>
      <c r="G309" s="251"/>
      <c r="H309" s="253" t="s">
        <v>1</v>
      </c>
      <c r="I309" s="255"/>
      <c r="J309" s="251"/>
      <c r="K309" s="251"/>
      <c r="L309" s="256"/>
      <c r="M309" s="257"/>
      <c r="N309" s="258"/>
      <c r="O309" s="258"/>
      <c r="P309" s="258"/>
      <c r="Q309" s="258"/>
      <c r="R309" s="258"/>
      <c r="S309" s="258"/>
      <c r="T309" s="25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0" t="s">
        <v>138</v>
      </c>
      <c r="AU309" s="260" t="s">
        <v>87</v>
      </c>
      <c r="AV309" s="13" t="s">
        <v>84</v>
      </c>
      <c r="AW309" s="13" t="s">
        <v>32</v>
      </c>
      <c r="AX309" s="13" t="s">
        <v>76</v>
      </c>
      <c r="AY309" s="260" t="s">
        <v>130</v>
      </c>
    </row>
    <row r="310" s="14" customFormat="1">
      <c r="A310" s="14"/>
      <c r="B310" s="261"/>
      <c r="C310" s="262"/>
      <c r="D310" s="252" t="s">
        <v>138</v>
      </c>
      <c r="E310" s="263" t="s">
        <v>1</v>
      </c>
      <c r="F310" s="264" t="s">
        <v>327</v>
      </c>
      <c r="G310" s="262"/>
      <c r="H310" s="265">
        <v>114.33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138</v>
      </c>
      <c r="AU310" s="271" t="s">
        <v>87</v>
      </c>
      <c r="AV310" s="14" t="s">
        <v>87</v>
      </c>
      <c r="AW310" s="14" t="s">
        <v>32</v>
      </c>
      <c r="AX310" s="14" t="s">
        <v>84</v>
      </c>
      <c r="AY310" s="271" t="s">
        <v>130</v>
      </c>
    </row>
    <row r="311" s="2" customFormat="1" ht="16.5" customHeight="1">
      <c r="A311" s="38"/>
      <c r="B311" s="39"/>
      <c r="C311" s="236" t="s">
        <v>331</v>
      </c>
      <c r="D311" s="236" t="s">
        <v>132</v>
      </c>
      <c r="E311" s="237" t="s">
        <v>332</v>
      </c>
      <c r="F311" s="238" t="s">
        <v>333</v>
      </c>
      <c r="G311" s="239" t="s">
        <v>135</v>
      </c>
      <c r="H311" s="240">
        <v>1274.9000000000001</v>
      </c>
      <c r="I311" s="241"/>
      <c r="J311" s="242">
        <f>ROUND(I311*H311,2)</f>
        <v>0</v>
      </c>
      <c r="K311" s="243"/>
      <c r="L311" s="44"/>
      <c r="M311" s="244" t="s">
        <v>1</v>
      </c>
      <c r="N311" s="245" t="s">
        <v>41</v>
      </c>
      <c r="O311" s="91"/>
      <c r="P311" s="246">
        <f>O311*H311</f>
        <v>0</v>
      </c>
      <c r="Q311" s="246">
        <v>0.378</v>
      </c>
      <c r="R311" s="246">
        <f>Q311*H311</f>
        <v>481.91220000000004</v>
      </c>
      <c r="S311" s="246">
        <v>0</v>
      </c>
      <c r="T311" s="24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8" t="s">
        <v>136</v>
      </c>
      <c r="AT311" s="248" t="s">
        <v>132</v>
      </c>
      <c r="AU311" s="248" t="s">
        <v>87</v>
      </c>
      <c r="AY311" s="17" t="s">
        <v>130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84</v>
      </c>
      <c r="BK311" s="249">
        <f>ROUND(I311*H311,2)</f>
        <v>0</v>
      </c>
      <c r="BL311" s="17" t="s">
        <v>136</v>
      </c>
      <c r="BM311" s="248" t="s">
        <v>334</v>
      </c>
    </row>
    <row r="312" s="13" customFormat="1">
      <c r="A312" s="13"/>
      <c r="B312" s="250"/>
      <c r="C312" s="251"/>
      <c r="D312" s="252" t="s">
        <v>138</v>
      </c>
      <c r="E312" s="253" t="s">
        <v>1</v>
      </c>
      <c r="F312" s="254" t="s">
        <v>335</v>
      </c>
      <c r="G312" s="251"/>
      <c r="H312" s="253" t="s">
        <v>1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138</v>
      </c>
      <c r="AU312" s="260" t="s">
        <v>87</v>
      </c>
      <c r="AV312" s="13" t="s">
        <v>84</v>
      </c>
      <c r="AW312" s="13" t="s">
        <v>32</v>
      </c>
      <c r="AX312" s="13" t="s">
        <v>76</v>
      </c>
      <c r="AY312" s="260" t="s">
        <v>130</v>
      </c>
    </row>
    <row r="313" s="14" customFormat="1">
      <c r="A313" s="14"/>
      <c r="B313" s="261"/>
      <c r="C313" s="262"/>
      <c r="D313" s="252" t="s">
        <v>138</v>
      </c>
      <c r="E313" s="263" t="s">
        <v>1</v>
      </c>
      <c r="F313" s="264" t="s">
        <v>147</v>
      </c>
      <c r="G313" s="262"/>
      <c r="H313" s="265">
        <v>1274.9000000000001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1" t="s">
        <v>138</v>
      </c>
      <c r="AU313" s="271" t="s">
        <v>87</v>
      </c>
      <c r="AV313" s="14" t="s">
        <v>87</v>
      </c>
      <c r="AW313" s="14" t="s">
        <v>32</v>
      </c>
      <c r="AX313" s="14" t="s">
        <v>84</v>
      </c>
      <c r="AY313" s="271" t="s">
        <v>130</v>
      </c>
    </row>
    <row r="314" s="2" customFormat="1" ht="21.75" customHeight="1">
      <c r="A314" s="38"/>
      <c r="B314" s="39"/>
      <c r="C314" s="236" t="s">
        <v>336</v>
      </c>
      <c r="D314" s="236" t="s">
        <v>132</v>
      </c>
      <c r="E314" s="237" t="s">
        <v>337</v>
      </c>
      <c r="F314" s="238" t="s">
        <v>338</v>
      </c>
      <c r="G314" s="239" t="s">
        <v>135</v>
      </c>
      <c r="H314" s="240">
        <v>1193.77</v>
      </c>
      <c r="I314" s="241"/>
      <c r="J314" s="242">
        <f>ROUND(I314*H314,2)</f>
        <v>0</v>
      </c>
      <c r="K314" s="243"/>
      <c r="L314" s="44"/>
      <c r="M314" s="244" t="s">
        <v>1</v>
      </c>
      <c r="N314" s="245" t="s">
        <v>41</v>
      </c>
      <c r="O314" s="91"/>
      <c r="P314" s="246">
        <f>O314*H314</f>
        <v>0</v>
      </c>
      <c r="Q314" s="246">
        <v>0</v>
      </c>
      <c r="R314" s="246">
        <f>Q314*H314</f>
        <v>0</v>
      </c>
      <c r="S314" s="246">
        <v>0</v>
      </c>
      <c r="T314" s="24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8" t="s">
        <v>136</v>
      </c>
      <c r="AT314" s="248" t="s">
        <v>132</v>
      </c>
      <c r="AU314" s="248" t="s">
        <v>87</v>
      </c>
      <c r="AY314" s="17" t="s">
        <v>130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84</v>
      </c>
      <c r="BK314" s="249">
        <f>ROUND(I314*H314,2)</f>
        <v>0</v>
      </c>
      <c r="BL314" s="17" t="s">
        <v>136</v>
      </c>
      <c r="BM314" s="248" t="s">
        <v>339</v>
      </c>
    </row>
    <row r="315" s="13" customFormat="1">
      <c r="A315" s="13"/>
      <c r="B315" s="250"/>
      <c r="C315" s="251"/>
      <c r="D315" s="252" t="s">
        <v>138</v>
      </c>
      <c r="E315" s="253" t="s">
        <v>1</v>
      </c>
      <c r="F315" s="254" t="s">
        <v>340</v>
      </c>
      <c r="G315" s="251"/>
      <c r="H315" s="253" t="s">
        <v>1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0" t="s">
        <v>138</v>
      </c>
      <c r="AU315" s="260" t="s">
        <v>87</v>
      </c>
      <c r="AV315" s="13" t="s">
        <v>84</v>
      </c>
      <c r="AW315" s="13" t="s">
        <v>32</v>
      </c>
      <c r="AX315" s="13" t="s">
        <v>76</v>
      </c>
      <c r="AY315" s="260" t="s">
        <v>130</v>
      </c>
    </row>
    <row r="316" s="14" customFormat="1">
      <c r="A316" s="14"/>
      <c r="B316" s="261"/>
      <c r="C316" s="262"/>
      <c r="D316" s="252" t="s">
        <v>138</v>
      </c>
      <c r="E316" s="263" t="s">
        <v>1</v>
      </c>
      <c r="F316" s="264" t="s">
        <v>341</v>
      </c>
      <c r="G316" s="262"/>
      <c r="H316" s="265">
        <v>1193.77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1" t="s">
        <v>138</v>
      </c>
      <c r="AU316" s="271" t="s">
        <v>87</v>
      </c>
      <c r="AV316" s="14" t="s">
        <v>87</v>
      </c>
      <c r="AW316" s="14" t="s">
        <v>32</v>
      </c>
      <c r="AX316" s="14" t="s">
        <v>84</v>
      </c>
      <c r="AY316" s="271" t="s">
        <v>130</v>
      </c>
    </row>
    <row r="317" s="2" customFormat="1" ht="21.75" customHeight="1">
      <c r="A317" s="38"/>
      <c r="B317" s="39"/>
      <c r="C317" s="236" t="s">
        <v>342</v>
      </c>
      <c r="D317" s="236" t="s">
        <v>132</v>
      </c>
      <c r="E317" s="237" t="s">
        <v>343</v>
      </c>
      <c r="F317" s="238" t="s">
        <v>344</v>
      </c>
      <c r="G317" s="239" t="s">
        <v>135</v>
      </c>
      <c r="H317" s="240">
        <v>114.33</v>
      </c>
      <c r="I317" s="241"/>
      <c r="J317" s="242">
        <f>ROUND(I317*H317,2)</f>
        <v>0</v>
      </c>
      <c r="K317" s="243"/>
      <c r="L317" s="44"/>
      <c r="M317" s="244" t="s">
        <v>1</v>
      </c>
      <c r="N317" s="245" t="s">
        <v>41</v>
      </c>
      <c r="O317" s="91"/>
      <c r="P317" s="246">
        <f>O317*H317</f>
        <v>0</v>
      </c>
      <c r="Q317" s="246">
        <v>0</v>
      </c>
      <c r="R317" s="246">
        <f>Q317*H317</f>
        <v>0</v>
      </c>
      <c r="S317" s="246">
        <v>0</v>
      </c>
      <c r="T317" s="24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8" t="s">
        <v>136</v>
      </c>
      <c r="AT317" s="248" t="s">
        <v>132</v>
      </c>
      <c r="AU317" s="248" t="s">
        <v>87</v>
      </c>
      <c r="AY317" s="17" t="s">
        <v>130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7" t="s">
        <v>84</v>
      </c>
      <c r="BK317" s="249">
        <f>ROUND(I317*H317,2)</f>
        <v>0</v>
      </c>
      <c r="BL317" s="17" t="s">
        <v>136</v>
      </c>
      <c r="BM317" s="248" t="s">
        <v>345</v>
      </c>
    </row>
    <row r="318" s="13" customFormat="1">
      <c r="A318" s="13"/>
      <c r="B318" s="250"/>
      <c r="C318" s="251"/>
      <c r="D318" s="252" t="s">
        <v>138</v>
      </c>
      <c r="E318" s="253" t="s">
        <v>1</v>
      </c>
      <c r="F318" s="254" t="s">
        <v>346</v>
      </c>
      <c r="G318" s="251"/>
      <c r="H318" s="253" t="s">
        <v>1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0" t="s">
        <v>138</v>
      </c>
      <c r="AU318" s="260" t="s">
        <v>87</v>
      </c>
      <c r="AV318" s="13" t="s">
        <v>84</v>
      </c>
      <c r="AW318" s="13" t="s">
        <v>32</v>
      </c>
      <c r="AX318" s="13" t="s">
        <v>76</v>
      </c>
      <c r="AY318" s="260" t="s">
        <v>130</v>
      </c>
    </row>
    <row r="319" s="14" customFormat="1">
      <c r="A319" s="14"/>
      <c r="B319" s="261"/>
      <c r="C319" s="262"/>
      <c r="D319" s="252" t="s">
        <v>138</v>
      </c>
      <c r="E319" s="263" t="s">
        <v>1</v>
      </c>
      <c r="F319" s="264" t="s">
        <v>327</v>
      </c>
      <c r="G319" s="262"/>
      <c r="H319" s="265">
        <v>114.33</v>
      </c>
      <c r="I319" s="266"/>
      <c r="J319" s="262"/>
      <c r="K319" s="262"/>
      <c r="L319" s="267"/>
      <c r="M319" s="268"/>
      <c r="N319" s="269"/>
      <c r="O319" s="269"/>
      <c r="P319" s="269"/>
      <c r="Q319" s="269"/>
      <c r="R319" s="269"/>
      <c r="S319" s="269"/>
      <c r="T319" s="27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1" t="s">
        <v>138</v>
      </c>
      <c r="AU319" s="271" t="s">
        <v>87</v>
      </c>
      <c r="AV319" s="14" t="s">
        <v>87</v>
      </c>
      <c r="AW319" s="14" t="s">
        <v>32</v>
      </c>
      <c r="AX319" s="14" t="s">
        <v>84</v>
      </c>
      <c r="AY319" s="271" t="s">
        <v>130</v>
      </c>
    </row>
    <row r="320" s="2" customFormat="1" ht="16.5" customHeight="1">
      <c r="A320" s="38"/>
      <c r="B320" s="39"/>
      <c r="C320" s="236" t="s">
        <v>347</v>
      </c>
      <c r="D320" s="236" t="s">
        <v>132</v>
      </c>
      <c r="E320" s="237" t="s">
        <v>348</v>
      </c>
      <c r="F320" s="238" t="s">
        <v>349</v>
      </c>
      <c r="G320" s="239" t="s">
        <v>135</v>
      </c>
      <c r="H320" s="240">
        <v>10</v>
      </c>
      <c r="I320" s="241"/>
      <c r="J320" s="242">
        <f>ROUND(I320*H320,2)</f>
        <v>0</v>
      </c>
      <c r="K320" s="243"/>
      <c r="L320" s="44"/>
      <c r="M320" s="244" t="s">
        <v>1</v>
      </c>
      <c r="N320" s="245" t="s">
        <v>41</v>
      </c>
      <c r="O320" s="91"/>
      <c r="P320" s="246">
        <f>O320*H320</f>
        <v>0</v>
      </c>
      <c r="Q320" s="246">
        <v>0.27799000000000001</v>
      </c>
      <c r="R320" s="246">
        <f>Q320*H320</f>
        <v>2.7799</v>
      </c>
      <c r="S320" s="246">
        <v>0</v>
      </c>
      <c r="T320" s="24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8" t="s">
        <v>136</v>
      </c>
      <c r="AT320" s="248" t="s">
        <v>132</v>
      </c>
      <c r="AU320" s="248" t="s">
        <v>87</v>
      </c>
      <c r="AY320" s="17" t="s">
        <v>130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84</v>
      </c>
      <c r="BK320" s="249">
        <f>ROUND(I320*H320,2)</f>
        <v>0</v>
      </c>
      <c r="BL320" s="17" t="s">
        <v>136</v>
      </c>
      <c r="BM320" s="248" t="s">
        <v>350</v>
      </c>
    </row>
    <row r="321" s="13" customFormat="1">
      <c r="A321" s="13"/>
      <c r="B321" s="250"/>
      <c r="C321" s="251"/>
      <c r="D321" s="252" t="s">
        <v>138</v>
      </c>
      <c r="E321" s="253" t="s">
        <v>1</v>
      </c>
      <c r="F321" s="254" t="s">
        <v>351</v>
      </c>
      <c r="G321" s="251"/>
      <c r="H321" s="253" t="s">
        <v>1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0" t="s">
        <v>138</v>
      </c>
      <c r="AU321" s="260" t="s">
        <v>87</v>
      </c>
      <c r="AV321" s="13" t="s">
        <v>84</v>
      </c>
      <c r="AW321" s="13" t="s">
        <v>32</v>
      </c>
      <c r="AX321" s="13" t="s">
        <v>76</v>
      </c>
      <c r="AY321" s="260" t="s">
        <v>130</v>
      </c>
    </row>
    <row r="322" s="14" customFormat="1">
      <c r="A322" s="14"/>
      <c r="B322" s="261"/>
      <c r="C322" s="262"/>
      <c r="D322" s="252" t="s">
        <v>138</v>
      </c>
      <c r="E322" s="263" t="s">
        <v>1</v>
      </c>
      <c r="F322" s="264" t="s">
        <v>187</v>
      </c>
      <c r="G322" s="262"/>
      <c r="H322" s="265">
        <v>10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1" t="s">
        <v>138</v>
      </c>
      <c r="AU322" s="271" t="s">
        <v>87</v>
      </c>
      <c r="AV322" s="14" t="s">
        <v>87</v>
      </c>
      <c r="AW322" s="14" t="s">
        <v>32</v>
      </c>
      <c r="AX322" s="14" t="s">
        <v>84</v>
      </c>
      <c r="AY322" s="271" t="s">
        <v>130</v>
      </c>
    </row>
    <row r="323" s="2" customFormat="1" ht="16.5" customHeight="1">
      <c r="A323" s="38"/>
      <c r="B323" s="39"/>
      <c r="C323" s="236" t="s">
        <v>352</v>
      </c>
      <c r="D323" s="236" t="s">
        <v>132</v>
      </c>
      <c r="E323" s="237" t="s">
        <v>353</v>
      </c>
      <c r="F323" s="238" t="s">
        <v>354</v>
      </c>
      <c r="G323" s="239" t="s">
        <v>144</v>
      </c>
      <c r="H323" s="240">
        <v>80.909999999999997</v>
      </c>
      <c r="I323" s="241"/>
      <c r="J323" s="242">
        <f>ROUND(I323*H323,2)</f>
        <v>0</v>
      </c>
      <c r="K323" s="243"/>
      <c r="L323" s="44"/>
      <c r="M323" s="244" t="s">
        <v>1</v>
      </c>
      <c r="N323" s="245" t="s">
        <v>41</v>
      </c>
      <c r="O323" s="91"/>
      <c r="P323" s="246">
        <f>O323*H323</f>
        <v>0</v>
      </c>
      <c r="Q323" s="246">
        <v>0</v>
      </c>
      <c r="R323" s="246">
        <f>Q323*H323</f>
        <v>0</v>
      </c>
      <c r="S323" s="246">
        <v>0</v>
      </c>
      <c r="T323" s="24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8" t="s">
        <v>136</v>
      </c>
      <c r="AT323" s="248" t="s">
        <v>132</v>
      </c>
      <c r="AU323" s="248" t="s">
        <v>87</v>
      </c>
      <c r="AY323" s="17" t="s">
        <v>130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7" t="s">
        <v>84</v>
      </c>
      <c r="BK323" s="249">
        <f>ROUND(I323*H323,2)</f>
        <v>0</v>
      </c>
      <c r="BL323" s="17" t="s">
        <v>136</v>
      </c>
      <c r="BM323" s="248" t="s">
        <v>355</v>
      </c>
    </row>
    <row r="324" s="13" customFormat="1">
      <c r="A324" s="13"/>
      <c r="B324" s="250"/>
      <c r="C324" s="251"/>
      <c r="D324" s="252" t="s">
        <v>138</v>
      </c>
      <c r="E324" s="253" t="s">
        <v>1</v>
      </c>
      <c r="F324" s="254" t="s">
        <v>356</v>
      </c>
      <c r="G324" s="251"/>
      <c r="H324" s="253" t="s">
        <v>1</v>
      </c>
      <c r="I324" s="255"/>
      <c r="J324" s="251"/>
      <c r="K324" s="251"/>
      <c r="L324" s="256"/>
      <c r="M324" s="257"/>
      <c r="N324" s="258"/>
      <c r="O324" s="258"/>
      <c r="P324" s="258"/>
      <c r="Q324" s="258"/>
      <c r="R324" s="258"/>
      <c r="S324" s="258"/>
      <c r="T324" s="25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0" t="s">
        <v>138</v>
      </c>
      <c r="AU324" s="260" t="s">
        <v>87</v>
      </c>
      <c r="AV324" s="13" t="s">
        <v>84</v>
      </c>
      <c r="AW324" s="13" t="s">
        <v>32</v>
      </c>
      <c r="AX324" s="13" t="s">
        <v>76</v>
      </c>
      <c r="AY324" s="260" t="s">
        <v>130</v>
      </c>
    </row>
    <row r="325" s="14" customFormat="1">
      <c r="A325" s="14"/>
      <c r="B325" s="261"/>
      <c r="C325" s="262"/>
      <c r="D325" s="252" t="s">
        <v>138</v>
      </c>
      <c r="E325" s="263" t="s">
        <v>1</v>
      </c>
      <c r="F325" s="264" t="s">
        <v>357</v>
      </c>
      <c r="G325" s="262"/>
      <c r="H325" s="265">
        <v>80.909999999999997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1" t="s">
        <v>138</v>
      </c>
      <c r="AU325" s="271" t="s">
        <v>87</v>
      </c>
      <c r="AV325" s="14" t="s">
        <v>87</v>
      </c>
      <c r="AW325" s="14" t="s">
        <v>32</v>
      </c>
      <c r="AX325" s="14" t="s">
        <v>84</v>
      </c>
      <c r="AY325" s="271" t="s">
        <v>130</v>
      </c>
    </row>
    <row r="326" s="2" customFormat="1" ht="21.75" customHeight="1">
      <c r="A326" s="38"/>
      <c r="B326" s="39"/>
      <c r="C326" s="236" t="s">
        <v>229</v>
      </c>
      <c r="D326" s="236" t="s">
        <v>132</v>
      </c>
      <c r="E326" s="237" t="s">
        <v>358</v>
      </c>
      <c r="F326" s="238" t="s">
        <v>359</v>
      </c>
      <c r="G326" s="239" t="s">
        <v>135</v>
      </c>
      <c r="H326" s="240">
        <v>114.33</v>
      </c>
      <c r="I326" s="241"/>
      <c r="J326" s="242">
        <f>ROUND(I326*H326,2)</f>
        <v>0</v>
      </c>
      <c r="K326" s="243"/>
      <c r="L326" s="44"/>
      <c r="M326" s="244" t="s">
        <v>1</v>
      </c>
      <c r="N326" s="245" t="s">
        <v>41</v>
      </c>
      <c r="O326" s="91"/>
      <c r="P326" s="246">
        <f>O326*H326</f>
        <v>0</v>
      </c>
      <c r="Q326" s="246">
        <v>0.0060099999999999997</v>
      </c>
      <c r="R326" s="246">
        <f>Q326*H326</f>
        <v>0.68712329999999999</v>
      </c>
      <c r="S326" s="246">
        <v>0</v>
      </c>
      <c r="T326" s="24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8" t="s">
        <v>136</v>
      </c>
      <c r="AT326" s="248" t="s">
        <v>132</v>
      </c>
      <c r="AU326" s="248" t="s">
        <v>87</v>
      </c>
      <c r="AY326" s="17" t="s">
        <v>130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7" t="s">
        <v>84</v>
      </c>
      <c r="BK326" s="249">
        <f>ROUND(I326*H326,2)</f>
        <v>0</v>
      </c>
      <c r="BL326" s="17" t="s">
        <v>136</v>
      </c>
      <c r="BM326" s="248" t="s">
        <v>360</v>
      </c>
    </row>
    <row r="327" s="13" customFormat="1">
      <c r="A327" s="13"/>
      <c r="B327" s="250"/>
      <c r="C327" s="251"/>
      <c r="D327" s="252" t="s">
        <v>138</v>
      </c>
      <c r="E327" s="253" t="s">
        <v>1</v>
      </c>
      <c r="F327" s="254" t="s">
        <v>346</v>
      </c>
      <c r="G327" s="251"/>
      <c r="H327" s="253" t="s">
        <v>1</v>
      </c>
      <c r="I327" s="255"/>
      <c r="J327" s="251"/>
      <c r="K327" s="251"/>
      <c r="L327" s="256"/>
      <c r="M327" s="257"/>
      <c r="N327" s="258"/>
      <c r="O327" s="258"/>
      <c r="P327" s="258"/>
      <c r="Q327" s="258"/>
      <c r="R327" s="258"/>
      <c r="S327" s="258"/>
      <c r="T327" s="25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0" t="s">
        <v>138</v>
      </c>
      <c r="AU327" s="260" t="s">
        <v>87</v>
      </c>
      <c r="AV327" s="13" t="s">
        <v>84</v>
      </c>
      <c r="AW327" s="13" t="s">
        <v>32</v>
      </c>
      <c r="AX327" s="13" t="s">
        <v>76</v>
      </c>
      <c r="AY327" s="260" t="s">
        <v>130</v>
      </c>
    </row>
    <row r="328" s="14" customFormat="1">
      <c r="A328" s="14"/>
      <c r="B328" s="261"/>
      <c r="C328" s="262"/>
      <c r="D328" s="252" t="s">
        <v>138</v>
      </c>
      <c r="E328" s="263" t="s">
        <v>1</v>
      </c>
      <c r="F328" s="264" t="s">
        <v>327</v>
      </c>
      <c r="G328" s="262"/>
      <c r="H328" s="265">
        <v>114.33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1" t="s">
        <v>138</v>
      </c>
      <c r="AU328" s="271" t="s">
        <v>87</v>
      </c>
      <c r="AV328" s="14" t="s">
        <v>87</v>
      </c>
      <c r="AW328" s="14" t="s">
        <v>32</v>
      </c>
      <c r="AX328" s="14" t="s">
        <v>84</v>
      </c>
      <c r="AY328" s="271" t="s">
        <v>130</v>
      </c>
    </row>
    <row r="329" s="2" customFormat="1" ht="21.75" customHeight="1">
      <c r="A329" s="38"/>
      <c r="B329" s="39"/>
      <c r="C329" s="236" t="s">
        <v>361</v>
      </c>
      <c r="D329" s="236" t="s">
        <v>132</v>
      </c>
      <c r="E329" s="237" t="s">
        <v>362</v>
      </c>
      <c r="F329" s="238" t="s">
        <v>363</v>
      </c>
      <c r="G329" s="239" t="s">
        <v>135</v>
      </c>
      <c r="H329" s="240">
        <v>114.33</v>
      </c>
      <c r="I329" s="241"/>
      <c r="J329" s="242">
        <f>ROUND(I329*H329,2)</f>
        <v>0</v>
      </c>
      <c r="K329" s="243"/>
      <c r="L329" s="44"/>
      <c r="M329" s="244" t="s">
        <v>1</v>
      </c>
      <c r="N329" s="245" t="s">
        <v>41</v>
      </c>
      <c r="O329" s="91"/>
      <c r="P329" s="246">
        <f>O329*H329</f>
        <v>0</v>
      </c>
      <c r="Q329" s="246">
        <v>0.00071000000000000002</v>
      </c>
      <c r="R329" s="246">
        <f>Q329*H329</f>
        <v>0.081174300000000005</v>
      </c>
      <c r="S329" s="246">
        <v>0</v>
      </c>
      <c r="T329" s="24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8" t="s">
        <v>136</v>
      </c>
      <c r="AT329" s="248" t="s">
        <v>132</v>
      </c>
      <c r="AU329" s="248" t="s">
        <v>87</v>
      </c>
      <c r="AY329" s="17" t="s">
        <v>130</v>
      </c>
      <c r="BE329" s="249">
        <f>IF(N329="základní",J329,0)</f>
        <v>0</v>
      </c>
      <c r="BF329" s="249">
        <f>IF(N329="snížená",J329,0)</f>
        <v>0</v>
      </c>
      <c r="BG329" s="249">
        <f>IF(N329="zákl. přenesená",J329,0)</f>
        <v>0</v>
      </c>
      <c r="BH329" s="249">
        <f>IF(N329="sníž. přenesená",J329,0)</f>
        <v>0</v>
      </c>
      <c r="BI329" s="249">
        <f>IF(N329="nulová",J329,0)</f>
        <v>0</v>
      </c>
      <c r="BJ329" s="17" t="s">
        <v>84</v>
      </c>
      <c r="BK329" s="249">
        <f>ROUND(I329*H329,2)</f>
        <v>0</v>
      </c>
      <c r="BL329" s="17" t="s">
        <v>136</v>
      </c>
      <c r="BM329" s="248" t="s">
        <v>364</v>
      </c>
    </row>
    <row r="330" s="13" customFormat="1">
      <c r="A330" s="13"/>
      <c r="B330" s="250"/>
      <c r="C330" s="251"/>
      <c r="D330" s="252" t="s">
        <v>138</v>
      </c>
      <c r="E330" s="253" t="s">
        <v>1</v>
      </c>
      <c r="F330" s="254" t="s">
        <v>346</v>
      </c>
      <c r="G330" s="251"/>
      <c r="H330" s="253" t="s">
        <v>1</v>
      </c>
      <c r="I330" s="255"/>
      <c r="J330" s="251"/>
      <c r="K330" s="251"/>
      <c r="L330" s="256"/>
      <c r="M330" s="257"/>
      <c r="N330" s="258"/>
      <c r="O330" s="258"/>
      <c r="P330" s="258"/>
      <c r="Q330" s="258"/>
      <c r="R330" s="258"/>
      <c r="S330" s="258"/>
      <c r="T330" s="25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0" t="s">
        <v>138</v>
      </c>
      <c r="AU330" s="260" t="s">
        <v>87</v>
      </c>
      <c r="AV330" s="13" t="s">
        <v>84</v>
      </c>
      <c r="AW330" s="13" t="s">
        <v>32</v>
      </c>
      <c r="AX330" s="13" t="s">
        <v>76</v>
      </c>
      <c r="AY330" s="260" t="s">
        <v>130</v>
      </c>
    </row>
    <row r="331" s="14" customFormat="1">
      <c r="A331" s="14"/>
      <c r="B331" s="261"/>
      <c r="C331" s="262"/>
      <c r="D331" s="252" t="s">
        <v>138</v>
      </c>
      <c r="E331" s="263" t="s">
        <v>1</v>
      </c>
      <c r="F331" s="264" t="s">
        <v>327</v>
      </c>
      <c r="G331" s="262"/>
      <c r="H331" s="265">
        <v>114.33</v>
      </c>
      <c r="I331" s="266"/>
      <c r="J331" s="262"/>
      <c r="K331" s="262"/>
      <c r="L331" s="267"/>
      <c r="M331" s="268"/>
      <c r="N331" s="269"/>
      <c r="O331" s="269"/>
      <c r="P331" s="269"/>
      <c r="Q331" s="269"/>
      <c r="R331" s="269"/>
      <c r="S331" s="269"/>
      <c r="T331" s="27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1" t="s">
        <v>138</v>
      </c>
      <c r="AU331" s="271" t="s">
        <v>87</v>
      </c>
      <c r="AV331" s="14" t="s">
        <v>87</v>
      </c>
      <c r="AW331" s="14" t="s">
        <v>32</v>
      </c>
      <c r="AX331" s="14" t="s">
        <v>84</v>
      </c>
      <c r="AY331" s="271" t="s">
        <v>130</v>
      </c>
    </row>
    <row r="332" s="2" customFormat="1" ht="21.75" customHeight="1">
      <c r="A332" s="38"/>
      <c r="B332" s="39"/>
      <c r="C332" s="236" t="s">
        <v>365</v>
      </c>
      <c r="D332" s="236" t="s">
        <v>132</v>
      </c>
      <c r="E332" s="237" t="s">
        <v>366</v>
      </c>
      <c r="F332" s="238" t="s">
        <v>367</v>
      </c>
      <c r="G332" s="239" t="s">
        <v>135</v>
      </c>
      <c r="H332" s="240">
        <v>114.33</v>
      </c>
      <c r="I332" s="241"/>
      <c r="J332" s="242">
        <f>ROUND(I332*H332,2)</f>
        <v>0</v>
      </c>
      <c r="K332" s="243"/>
      <c r="L332" s="44"/>
      <c r="M332" s="244" t="s">
        <v>1</v>
      </c>
      <c r="N332" s="245" t="s">
        <v>41</v>
      </c>
      <c r="O332" s="91"/>
      <c r="P332" s="246">
        <f>O332*H332</f>
        <v>0</v>
      </c>
      <c r="Q332" s="246">
        <v>0</v>
      </c>
      <c r="R332" s="246">
        <f>Q332*H332</f>
        <v>0</v>
      </c>
      <c r="S332" s="246">
        <v>0</v>
      </c>
      <c r="T332" s="247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8" t="s">
        <v>136</v>
      </c>
      <c r="AT332" s="248" t="s">
        <v>132</v>
      </c>
      <c r="AU332" s="248" t="s">
        <v>87</v>
      </c>
      <c r="AY332" s="17" t="s">
        <v>130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7" t="s">
        <v>84</v>
      </c>
      <c r="BK332" s="249">
        <f>ROUND(I332*H332,2)</f>
        <v>0</v>
      </c>
      <c r="BL332" s="17" t="s">
        <v>136</v>
      </c>
      <c r="BM332" s="248" t="s">
        <v>368</v>
      </c>
    </row>
    <row r="333" s="13" customFormat="1">
      <c r="A333" s="13"/>
      <c r="B333" s="250"/>
      <c r="C333" s="251"/>
      <c r="D333" s="252" t="s">
        <v>138</v>
      </c>
      <c r="E333" s="253" t="s">
        <v>1</v>
      </c>
      <c r="F333" s="254" t="s">
        <v>346</v>
      </c>
      <c r="G333" s="251"/>
      <c r="H333" s="253" t="s">
        <v>1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0" t="s">
        <v>138</v>
      </c>
      <c r="AU333" s="260" t="s">
        <v>87</v>
      </c>
      <c r="AV333" s="13" t="s">
        <v>84</v>
      </c>
      <c r="AW333" s="13" t="s">
        <v>32</v>
      </c>
      <c r="AX333" s="13" t="s">
        <v>76</v>
      </c>
      <c r="AY333" s="260" t="s">
        <v>130</v>
      </c>
    </row>
    <row r="334" s="14" customFormat="1">
      <c r="A334" s="14"/>
      <c r="B334" s="261"/>
      <c r="C334" s="262"/>
      <c r="D334" s="252" t="s">
        <v>138</v>
      </c>
      <c r="E334" s="263" t="s">
        <v>1</v>
      </c>
      <c r="F334" s="264" t="s">
        <v>327</v>
      </c>
      <c r="G334" s="262"/>
      <c r="H334" s="265">
        <v>114.33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1" t="s">
        <v>138</v>
      </c>
      <c r="AU334" s="271" t="s">
        <v>87</v>
      </c>
      <c r="AV334" s="14" t="s">
        <v>87</v>
      </c>
      <c r="AW334" s="14" t="s">
        <v>32</v>
      </c>
      <c r="AX334" s="14" t="s">
        <v>84</v>
      </c>
      <c r="AY334" s="271" t="s">
        <v>130</v>
      </c>
    </row>
    <row r="335" s="2" customFormat="1" ht="21.75" customHeight="1">
      <c r="A335" s="38"/>
      <c r="B335" s="39"/>
      <c r="C335" s="236" t="s">
        <v>369</v>
      </c>
      <c r="D335" s="236" t="s">
        <v>132</v>
      </c>
      <c r="E335" s="237" t="s">
        <v>370</v>
      </c>
      <c r="F335" s="238" t="s">
        <v>371</v>
      </c>
      <c r="G335" s="239" t="s">
        <v>135</v>
      </c>
      <c r="H335" s="240">
        <v>5.0999999999999996</v>
      </c>
      <c r="I335" s="241"/>
      <c r="J335" s="242">
        <f>ROUND(I335*H335,2)</f>
        <v>0</v>
      </c>
      <c r="K335" s="243"/>
      <c r="L335" s="44"/>
      <c r="M335" s="244" t="s">
        <v>1</v>
      </c>
      <c r="N335" s="245" t="s">
        <v>41</v>
      </c>
      <c r="O335" s="91"/>
      <c r="P335" s="246">
        <f>O335*H335</f>
        <v>0</v>
      </c>
      <c r="Q335" s="246">
        <v>0.1837</v>
      </c>
      <c r="R335" s="246">
        <f>Q335*H335</f>
        <v>0.93686999999999998</v>
      </c>
      <c r="S335" s="246">
        <v>0</v>
      </c>
      <c r="T335" s="24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8" t="s">
        <v>136</v>
      </c>
      <c r="AT335" s="248" t="s">
        <v>132</v>
      </c>
      <c r="AU335" s="248" t="s">
        <v>87</v>
      </c>
      <c r="AY335" s="17" t="s">
        <v>130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7" t="s">
        <v>84</v>
      </c>
      <c r="BK335" s="249">
        <f>ROUND(I335*H335,2)</f>
        <v>0</v>
      </c>
      <c r="BL335" s="17" t="s">
        <v>136</v>
      </c>
      <c r="BM335" s="248" t="s">
        <v>372</v>
      </c>
    </row>
    <row r="336" s="13" customFormat="1">
      <c r="A336" s="13"/>
      <c r="B336" s="250"/>
      <c r="C336" s="251"/>
      <c r="D336" s="252" t="s">
        <v>138</v>
      </c>
      <c r="E336" s="253" t="s">
        <v>1</v>
      </c>
      <c r="F336" s="254" t="s">
        <v>373</v>
      </c>
      <c r="G336" s="251"/>
      <c r="H336" s="253" t="s">
        <v>1</v>
      </c>
      <c r="I336" s="255"/>
      <c r="J336" s="251"/>
      <c r="K336" s="251"/>
      <c r="L336" s="256"/>
      <c r="M336" s="257"/>
      <c r="N336" s="258"/>
      <c r="O336" s="258"/>
      <c r="P336" s="258"/>
      <c r="Q336" s="258"/>
      <c r="R336" s="258"/>
      <c r="S336" s="258"/>
      <c r="T336" s="25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0" t="s">
        <v>138</v>
      </c>
      <c r="AU336" s="260" t="s">
        <v>87</v>
      </c>
      <c r="AV336" s="13" t="s">
        <v>84</v>
      </c>
      <c r="AW336" s="13" t="s">
        <v>32</v>
      </c>
      <c r="AX336" s="13" t="s">
        <v>76</v>
      </c>
      <c r="AY336" s="260" t="s">
        <v>130</v>
      </c>
    </row>
    <row r="337" s="14" customFormat="1">
      <c r="A337" s="14"/>
      <c r="B337" s="261"/>
      <c r="C337" s="262"/>
      <c r="D337" s="252" t="s">
        <v>138</v>
      </c>
      <c r="E337" s="263" t="s">
        <v>1</v>
      </c>
      <c r="F337" s="264" t="s">
        <v>374</v>
      </c>
      <c r="G337" s="262"/>
      <c r="H337" s="265">
        <v>5.0999999999999996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1" t="s">
        <v>138</v>
      </c>
      <c r="AU337" s="271" t="s">
        <v>87</v>
      </c>
      <c r="AV337" s="14" t="s">
        <v>87</v>
      </c>
      <c r="AW337" s="14" t="s">
        <v>32</v>
      </c>
      <c r="AX337" s="14" t="s">
        <v>84</v>
      </c>
      <c r="AY337" s="271" t="s">
        <v>130</v>
      </c>
    </row>
    <row r="338" s="2" customFormat="1" ht="21.75" customHeight="1">
      <c r="A338" s="38"/>
      <c r="B338" s="39"/>
      <c r="C338" s="283" t="s">
        <v>375</v>
      </c>
      <c r="D338" s="283" t="s">
        <v>253</v>
      </c>
      <c r="E338" s="284" t="s">
        <v>376</v>
      </c>
      <c r="F338" s="285" t="s">
        <v>377</v>
      </c>
      <c r="G338" s="286" t="s">
        <v>233</v>
      </c>
      <c r="H338" s="287">
        <v>2.6520000000000001</v>
      </c>
      <c r="I338" s="288"/>
      <c r="J338" s="289">
        <f>ROUND(I338*H338,2)</f>
        <v>0</v>
      </c>
      <c r="K338" s="290"/>
      <c r="L338" s="291"/>
      <c r="M338" s="292" t="s">
        <v>1</v>
      </c>
      <c r="N338" s="293" t="s">
        <v>41</v>
      </c>
      <c r="O338" s="91"/>
      <c r="P338" s="246">
        <f>O338*H338</f>
        <v>0</v>
      </c>
      <c r="Q338" s="246">
        <v>1</v>
      </c>
      <c r="R338" s="246">
        <f>Q338*H338</f>
        <v>2.6520000000000001</v>
      </c>
      <c r="S338" s="246">
        <v>0</v>
      </c>
      <c r="T338" s="24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8" t="s">
        <v>176</v>
      </c>
      <c r="AT338" s="248" t="s">
        <v>253</v>
      </c>
      <c r="AU338" s="248" t="s">
        <v>87</v>
      </c>
      <c r="AY338" s="17" t="s">
        <v>130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7" t="s">
        <v>84</v>
      </c>
      <c r="BK338" s="249">
        <f>ROUND(I338*H338,2)</f>
        <v>0</v>
      </c>
      <c r="BL338" s="17" t="s">
        <v>136</v>
      </c>
      <c r="BM338" s="248" t="s">
        <v>378</v>
      </c>
    </row>
    <row r="339" s="13" customFormat="1">
      <c r="A339" s="13"/>
      <c r="B339" s="250"/>
      <c r="C339" s="251"/>
      <c r="D339" s="252" t="s">
        <v>138</v>
      </c>
      <c r="E339" s="253" t="s">
        <v>1</v>
      </c>
      <c r="F339" s="254" t="s">
        <v>379</v>
      </c>
      <c r="G339" s="251"/>
      <c r="H339" s="253" t="s">
        <v>1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0" t="s">
        <v>138</v>
      </c>
      <c r="AU339" s="260" t="s">
        <v>87</v>
      </c>
      <c r="AV339" s="13" t="s">
        <v>84</v>
      </c>
      <c r="AW339" s="13" t="s">
        <v>32</v>
      </c>
      <c r="AX339" s="13" t="s">
        <v>76</v>
      </c>
      <c r="AY339" s="260" t="s">
        <v>130</v>
      </c>
    </row>
    <row r="340" s="14" customFormat="1">
      <c r="A340" s="14"/>
      <c r="B340" s="261"/>
      <c r="C340" s="262"/>
      <c r="D340" s="252" t="s">
        <v>138</v>
      </c>
      <c r="E340" s="263" t="s">
        <v>1</v>
      </c>
      <c r="F340" s="264" t="s">
        <v>380</v>
      </c>
      <c r="G340" s="262"/>
      <c r="H340" s="265">
        <v>2.6520000000000001</v>
      </c>
      <c r="I340" s="266"/>
      <c r="J340" s="262"/>
      <c r="K340" s="262"/>
      <c r="L340" s="267"/>
      <c r="M340" s="268"/>
      <c r="N340" s="269"/>
      <c r="O340" s="269"/>
      <c r="P340" s="269"/>
      <c r="Q340" s="269"/>
      <c r="R340" s="269"/>
      <c r="S340" s="269"/>
      <c r="T340" s="27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1" t="s">
        <v>138</v>
      </c>
      <c r="AU340" s="271" t="s">
        <v>87</v>
      </c>
      <c r="AV340" s="14" t="s">
        <v>87</v>
      </c>
      <c r="AW340" s="14" t="s">
        <v>32</v>
      </c>
      <c r="AX340" s="14" t="s">
        <v>84</v>
      </c>
      <c r="AY340" s="271" t="s">
        <v>130</v>
      </c>
    </row>
    <row r="341" s="2" customFormat="1" ht="16.5" customHeight="1">
      <c r="A341" s="38"/>
      <c r="B341" s="39"/>
      <c r="C341" s="236" t="s">
        <v>381</v>
      </c>
      <c r="D341" s="236" t="s">
        <v>132</v>
      </c>
      <c r="E341" s="237" t="s">
        <v>382</v>
      </c>
      <c r="F341" s="238" t="s">
        <v>383</v>
      </c>
      <c r="G341" s="239" t="s">
        <v>220</v>
      </c>
      <c r="H341" s="240">
        <v>32</v>
      </c>
      <c r="I341" s="241"/>
      <c r="J341" s="242">
        <f>ROUND(I341*H341,2)</f>
        <v>0</v>
      </c>
      <c r="K341" s="243"/>
      <c r="L341" s="44"/>
      <c r="M341" s="244" t="s">
        <v>1</v>
      </c>
      <c r="N341" s="245" t="s">
        <v>41</v>
      </c>
      <c r="O341" s="91"/>
      <c r="P341" s="246">
        <f>O341*H341</f>
        <v>0</v>
      </c>
      <c r="Q341" s="246">
        <v>0.0035999999999999999</v>
      </c>
      <c r="R341" s="246">
        <f>Q341*H341</f>
        <v>0.1152</v>
      </c>
      <c r="S341" s="246">
        <v>0</v>
      </c>
      <c r="T341" s="247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8" t="s">
        <v>136</v>
      </c>
      <c r="AT341" s="248" t="s">
        <v>132</v>
      </c>
      <c r="AU341" s="248" t="s">
        <v>87</v>
      </c>
      <c r="AY341" s="17" t="s">
        <v>130</v>
      </c>
      <c r="BE341" s="249">
        <f>IF(N341="základní",J341,0)</f>
        <v>0</v>
      </c>
      <c r="BF341" s="249">
        <f>IF(N341="snížená",J341,0)</f>
        <v>0</v>
      </c>
      <c r="BG341" s="249">
        <f>IF(N341="zákl. přenesená",J341,0)</f>
        <v>0</v>
      </c>
      <c r="BH341" s="249">
        <f>IF(N341="sníž. přenesená",J341,0)</f>
        <v>0</v>
      </c>
      <c r="BI341" s="249">
        <f>IF(N341="nulová",J341,0)</f>
        <v>0</v>
      </c>
      <c r="BJ341" s="17" t="s">
        <v>84</v>
      </c>
      <c r="BK341" s="249">
        <f>ROUND(I341*H341,2)</f>
        <v>0</v>
      </c>
      <c r="BL341" s="17" t="s">
        <v>136</v>
      </c>
      <c r="BM341" s="248" t="s">
        <v>384</v>
      </c>
    </row>
    <row r="342" s="13" customFormat="1">
      <c r="A342" s="13"/>
      <c r="B342" s="250"/>
      <c r="C342" s="251"/>
      <c r="D342" s="252" t="s">
        <v>138</v>
      </c>
      <c r="E342" s="253" t="s">
        <v>1</v>
      </c>
      <c r="F342" s="254" t="s">
        <v>385</v>
      </c>
      <c r="G342" s="251"/>
      <c r="H342" s="253" t="s">
        <v>1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0" t="s">
        <v>138</v>
      </c>
      <c r="AU342" s="260" t="s">
        <v>87</v>
      </c>
      <c r="AV342" s="13" t="s">
        <v>84</v>
      </c>
      <c r="AW342" s="13" t="s">
        <v>32</v>
      </c>
      <c r="AX342" s="13" t="s">
        <v>76</v>
      </c>
      <c r="AY342" s="260" t="s">
        <v>130</v>
      </c>
    </row>
    <row r="343" s="14" customFormat="1">
      <c r="A343" s="14"/>
      <c r="B343" s="261"/>
      <c r="C343" s="262"/>
      <c r="D343" s="252" t="s">
        <v>138</v>
      </c>
      <c r="E343" s="263" t="s">
        <v>1</v>
      </c>
      <c r="F343" s="264" t="s">
        <v>223</v>
      </c>
      <c r="G343" s="262"/>
      <c r="H343" s="265">
        <v>32</v>
      </c>
      <c r="I343" s="266"/>
      <c r="J343" s="262"/>
      <c r="K343" s="262"/>
      <c r="L343" s="267"/>
      <c r="M343" s="268"/>
      <c r="N343" s="269"/>
      <c r="O343" s="269"/>
      <c r="P343" s="269"/>
      <c r="Q343" s="269"/>
      <c r="R343" s="269"/>
      <c r="S343" s="269"/>
      <c r="T343" s="27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1" t="s">
        <v>138</v>
      </c>
      <c r="AU343" s="271" t="s">
        <v>87</v>
      </c>
      <c r="AV343" s="14" t="s">
        <v>87</v>
      </c>
      <c r="AW343" s="14" t="s">
        <v>32</v>
      </c>
      <c r="AX343" s="14" t="s">
        <v>84</v>
      </c>
      <c r="AY343" s="271" t="s">
        <v>130</v>
      </c>
    </row>
    <row r="344" s="2" customFormat="1" ht="21.75" customHeight="1">
      <c r="A344" s="38"/>
      <c r="B344" s="39"/>
      <c r="C344" s="236" t="s">
        <v>386</v>
      </c>
      <c r="D344" s="236" t="s">
        <v>132</v>
      </c>
      <c r="E344" s="237" t="s">
        <v>387</v>
      </c>
      <c r="F344" s="238" t="s">
        <v>388</v>
      </c>
      <c r="G344" s="239" t="s">
        <v>220</v>
      </c>
      <c r="H344" s="240">
        <v>30</v>
      </c>
      <c r="I344" s="241"/>
      <c r="J344" s="242">
        <f>ROUND(I344*H344,2)</f>
        <v>0</v>
      </c>
      <c r="K344" s="243"/>
      <c r="L344" s="44"/>
      <c r="M344" s="244" t="s">
        <v>1</v>
      </c>
      <c r="N344" s="245" t="s">
        <v>41</v>
      </c>
      <c r="O344" s="91"/>
      <c r="P344" s="246">
        <f>O344*H344</f>
        <v>0</v>
      </c>
      <c r="Q344" s="246">
        <v>0.17488999999999999</v>
      </c>
      <c r="R344" s="246">
        <f>Q344*H344</f>
        <v>5.2466999999999997</v>
      </c>
      <c r="S344" s="246">
        <v>0</v>
      </c>
      <c r="T344" s="24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8" t="s">
        <v>136</v>
      </c>
      <c r="AT344" s="248" t="s">
        <v>132</v>
      </c>
      <c r="AU344" s="248" t="s">
        <v>87</v>
      </c>
      <c r="AY344" s="17" t="s">
        <v>130</v>
      </c>
      <c r="BE344" s="249">
        <f>IF(N344="základní",J344,0)</f>
        <v>0</v>
      </c>
      <c r="BF344" s="249">
        <f>IF(N344="snížená",J344,0)</f>
        <v>0</v>
      </c>
      <c r="BG344" s="249">
        <f>IF(N344="zákl. přenesená",J344,0)</f>
        <v>0</v>
      </c>
      <c r="BH344" s="249">
        <f>IF(N344="sníž. přenesená",J344,0)</f>
        <v>0</v>
      </c>
      <c r="BI344" s="249">
        <f>IF(N344="nulová",J344,0)</f>
        <v>0</v>
      </c>
      <c r="BJ344" s="17" t="s">
        <v>84</v>
      </c>
      <c r="BK344" s="249">
        <f>ROUND(I344*H344,2)</f>
        <v>0</v>
      </c>
      <c r="BL344" s="17" t="s">
        <v>136</v>
      </c>
      <c r="BM344" s="248" t="s">
        <v>389</v>
      </c>
    </row>
    <row r="345" s="13" customFormat="1">
      <c r="A345" s="13"/>
      <c r="B345" s="250"/>
      <c r="C345" s="251"/>
      <c r="D345" s="252" t="s">
        <v>138</v>
      </c>
      <c r="E345" s="253" t="s">
        <v>1</v>
      </c>
      <c r="F345" s="254" t="s">
        <v>390</v>
      </c>
      <c r="G345" s="251"/>
      <c r="H345" s="253" t="s">
        <v>1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0" t="s">
        <v>138</v>
      </c>
      <c r="AU345" s="260" t="s">
        <v>87</v>
      </c>
      <c r="AV345" s="13" t="s">
        <v>84</v>
      </c>
      <c r="AW345" s="13" t="s">
        <v>32</v>
      </c>
      <c r="AX345" s="13" t="s">
        <v>76</v>
      </c>
      <c r="AY345" s="260" t="s">
        <v>130</v>
      </c>
    </row>
    <row r="346" s="14" customFormat="1">
      <c r="A346" s="14"/>
      <c r="B346" s="261"/>
      <c r="C346" s="262"/>
      <c r="D346" s="252" t="s">
        <v>138</v>
      </c>
      <c r="E346" s="263" t="s">
        <v>1</v>
      </c>
      <c r="F346" s="264" t="s">
        <v>305</v>
      </c>
      <c r="G346" s="262"/>
      <c r="H346" s="265">
        <v>30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1" t="s">
        <v>138</v>
      </c>
      <c r="AU346" s="271" t="s">
        <v>87</v>
      </c>
      <c r="AV346" s="14" t="s">
        <v>87</v>
      </c>
      <c r="AW346" s="14" t="s">
        <v>32</v>
      </c>
      <c r="AX346" s="14" t="s">
        <v>76</v>
      </c>
      <c r="AY346" s="271" t="s">
        <v>130</v>
      </c>
    </row>
    <row r="347" s="15" customFormat="1">
      <c r="A347" s="15"/>
      <c r="B347" s="272"/>
      <c r="C347" s="273"/>
      <c r="D347" s="252" t="s">
        <v>138</v>
      </c>
      <c r="E347" s="274" t="s">
        <v>1</v>
      </c>
      <c r="F347" s="275" t="s">
        <v>141</v>
      </c>
      <c r="G347" s="273"/>
      <c r="H347" s="276">
        <v>30</v>
      </c>
      <c r="I347" s="277"/>
      <c r="J347" s="273"/>
      <c r="K347" s="273"/>
      <c r="L347" s="278"/>
      <c r="M347" s="279"/>
      <c r="N347" s="280"/>
      <c r="O347" s="280"/>
      <c r="P347" s="280"/>
      <c r="Q347" s="280"/>
      <c r="R347" s="280"/>
      <c r="S347" s="280"/>
      <c r="T347" s="281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2" t="s">
        <v>138</v>
      </c>
      <c r="AU347" s="282" t="s">
        <v>87</v>
      </c>
      <c r="AV347" s="15" t="s">
        <v>136</v>
      </c>
      <c r="AW347" s="15" t="s">
        <v>32</v>
      </c>
      <c r="AX347" s="15" t="s">
        <v>84</v>
      </c>
      <c r="AY347" s="282" t="s">
        <v>130</v>
      </c>
    </row>
    <row r="348" s="2" customFormat="1" ht="21.75" customHeight="1">
      <c r="A348" s="38"/>
      <c r="B348" s="39"/>
      <c r="C348" s="283" t="s">
        <v>391</v>
      </c>
      <c r="D348" s="283" t="s">
        <v>253</v>
      </c>
      <c r="E348" s="284" t="s">
        <v>392</v>
      </c>
      <c r="F348" s="285" t="s">
        <v>393</v>
      </c>
      <c r="G348" s="286" t="s">
        <v>394</v>
      </c>
      <c r="H348" s="287">
        <v>30</v>
      </c>
      <c r="I348" s="288"/>
      <c r="J348" s="289">
        <f>ROUND(I348*H348,2)</f>
        <v>0</v>
      </c>
      <c r="K348" s="290"/>
      <c r="L348" s="291"/>
      <c r="M348" s="292" t="s">
        <v>1</v>
      </c>
      <c r="N348" s="293" t="s">
        <v>41</v>
      </c>
      <c r="O348" s="91"/>
      <c r="P348" s="246">
        <f>O348*H348</f>
        <v>0</v>
      </c>
      <c r="Q348" s="246">
        <v>0.048300000000000003</v>
      </c>
      <c r="R348" s="246">
        <f>Q348*H348</f>
        <v>1.4490000000000001</v>
      </c>
      <c r="S348" s="246">
        <v>0</v>
      </c>
      <c r="T348" s="247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8" t="s">
        <v>176</v>
      </c>
      <c r="AT348" s="248" t="s">
        <v>253</v>
      </c>
      <c r="AU348" s="248" t="s">
        <v>87</v>
      </c>
      <c r="AY348" s="17" t="s">
        <v>130</v>
      </c>
      <c r="BE348" s="249">
        <f>IF(N348="základní",J348,0)</f>
        <v>0</v>
      </c>
      <c r="BF348" s="249">
        <f>IF(N348="snížená",J348,0)</f>
        <v>0</v>
      </c>
      <c r="BG348" s="249">
        <f>IF(N348="zákl. přenesená",J348,0)</f>
        <v>0</v>
      </c>
      <c r="BH348" s="249">
        <f>IF(N348="sníž. přenesená",J348,0)</f>
        <v>0</v>
      </c>
      <c r="BI348" s="249">
        <f>IF(N348="nulová",J348,0)</f>
        <v>0</v>
      </c>
      <c r="BJ348" s="17" t="s">
        <v>84</v>
      </c>
      <c r="BK348" s="249">
        <f>ROUND(I348*H348,2)</f>
        <v>0</v>
      </c>
      <c r="BL348" s="17" t="s">
        <v>136</v>
      </c>
      <c r="BM348" s="248" t="s">
        <v>395</v>
      </c>
    </row>
    <row r="349" s="13" customFormat="1">
      <c r="A349" s="13"/>
      <c r="B349" s="250"/>
      <c r="C349" s="251"/>
      <c r="D349" s="252" t="s">
        <v>138</v>
      </c>
      <c r="E349" s="253" t="s">
        <v>1</v>
      </c>
      <c r="F349" s="254" t="s">
        <v>390</v>
      </c>
      <c r="G349" s="251"/>
      <c r="H349" s="253" t="s">
        <v>1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0" t="s">
        <v>138</v>
      </c>
      <c r="AU349" s="260" t="s">
        <v>87</v>
      </c>
      <c r="AV349" s="13" t="s">
        <v>84</v>
      </c>
      <c r="AW349" s="13" t="s">
        <v>32</v>
      </c>
      <c r="AX349" s="13" t="s">
        <v>76</v>
      </c>
      <c r="AY349" s="260" t="s">
        <v>130</v>
      </c>
    </row>
    <row r="350" s="14" customFormat="1">
      <c r="A350" s="14"/>
      <c r="B350" s="261"/>
      <c r="C350" s="262"/>
      <c r="D350" s="252" t="s">
        <v>138</v>
      </c>
      <c r="E350" s="263" t="s">
        <v>1</v>
      </c>
      <c r="F350" s="264" t="s">
        <v>305</v>
      </c>
      <c r="G350" s="262"/>
      <c r="H350" s="265">
        <v>30</v>
      </c>
      <c r="I350" s="266"/>
      <c r="J350" s="262"/>
      <c r="K350" s="262"/>
      <c r="L350" s="267"/>
      <c r="M350" s="268"/>
      <c r="N350" s="269"/>
      <c r="O350" s="269"/>
      <c r="P350" s="269"/>
      <c r="Q350" s="269"/>
      <c r="R350" s="269"/>
      <c r="S350" s="269"/>
      <c r="T350" s="27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1" t="s">
        <v>138</v>
      </c>
      <c r="AU350" s="271" t="s">
        <v>87</v>
      </c>
      <c r="AV350" s="14" t="s">
        <v>87</v>
      </c>
      <c r="AW350" s="14" t="s">
        <v>32</v>
      </c>
      <c r="AX350" s="14" t="s">
        <v>76</v>
      </c>
      <c r="AY350" s="271" t="s">
        <v>130</v>
      </c>
    </row>
    <row r="351" s="15" customFormat="1">
      <c r="A351" s="15"/>
      <c r="B351" s="272"/>
      <c r="C351" s="273"/>
      <c r="D351" s="252" t="s">
        <v>138</v>
      </c>
      <c r="E351" s="274" t="s">
        <v>1</v>
      </c>
      <c r="F351" s="275" t="s">
        <v>141</v>
      </c>
      <c r="G351" s="273"/>
      <c r="H351" s="276">
        <v>30</v>
      </c>
      <c r="I351" s="277"/>
      <c r="J351" s="273"/>
      <c r="K351" s="273"/>
      <c r="L351" s="278"/>
      <c r="M351" s="279"/>
      <c r="N351" s="280"/>
      <c r="O351" s="280"/>
      <c r="P351" s="280"/>
      <c r="Q351" s="280"/>
      <c r="R351" s="280"/>
      <c r="S351" s="280"/>
      <c r="T351" s="28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2" t="s">
        <v>138</v>
      </c>
      <c r="AU351" s="282" t="s">
        <v>87</v>
      </c>
      <c r="AV351" s="15" t="s">
        <v>136</v>
      </c>
      <c r="AW351" s="15" t="s">
        <v>32</v>
      </c>
      <c r="AX351" s="15" t="s">
        <v>84</v>
      </c>
      <c r="AY351" s="282" t="s">
        <v>130</v>
      </c>
    </row>
    <row r="352" s="2" customFormat="1" ht="21.75" customHeight="1">
      <c r="A352" s="38"/>
      <c r="B352" s="39"/>
      <c r="C352" s="236" t="s">
        <v>396</v>
      </c>
      <c r="D352" s="236" t="s">
        <v>132</v>
      </c>
      <c r="E352" s="237" t="s">
        <v>397</v>
      </c>
      <c r="F352" s="238" t="s">
        <v>398</v>
      </c>
      <c r="G352" s="239" t="s">
        <v>135</v>
      </c>
      <c r="H352" s="240">
        <v>13.199999999999999</v>
      </c>
      <c r="I352" s="241"/>
      <c r="J352" s="242">
        <f>ROUND(I352*H352,2)</f>
        <v>0</v>
      </c>
      <c r="K352" s="243"/>
      <c r="L352" s="44"/>
      <c r="M352" s="244" t="s">
        <v>1</v>
      </c>
      <c r="N352" s="245" t="s">
        <v>41</v>
      </c>
      <c r="O352" s="91"/>
      <c r="P352" s="246">
        <f>O352*H352</f>
        <v>0</v>
      </c>
      <c r="Q352" s="246">
        <v>0.20745</v>
      </c>
      <c r="R352" s="246">
        <f>Q352*H352</f>
        <v>2.73834</v>
      </c>
      <c r="S352" s="246">
        <v>0</v>
      </c>
      <c r="T352" s="24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8" t="s">
        <v>136</v>
      </c>
      <c r="AT352" s="248" t="s">
        <v>132</v>
      </c>
      <c r="AU352" s="248" t="s">
        <v>87</v>
      </c>
      <c r="AY352" s="17" t="s">
        <v>130</v>
      </c>
      <c r="BE352" s="249">
        <f>IF(N352="základní",J352,0)</f>
        <v>0</v>
      </c>
      <c r="BF352" s="249">
        <f>IF(N352="snížená",J352,0)</f>
        <v>0</v>
      </c>
      <c r="BG352" s="249">
        <f>IF(N352="zákl. přenesená",J352,0)</f>
        <v>0</v>
      </c>
      <c r="BH352" s="249">
        <f>IF(N352="sníž. přenesená",J352,0)</f>
        <v>0</v>
      </c>
      <c r="BI352" s="249">
        <f>IF(N352="nulová",J352,0)</f>
        <v>0</v>
      </c>
      <c r="BJ352" s="17" t="s">
        <v>84</v>
      </c>
      <c r="BK352" s="249">
        <f>ROUND(I352*H352,2)</f>
        <v>0</v>
      </c>
      <c r="BL352" s="17" t="s">
        <v>136</v>
      </c>
      <c r="BM352" s="248" t="s">
        <v>399</v>
      </c>
    </row>
    <row r="353" s="13" customFormat="1">
      <c r="A353" s="13"/>
      <c r="B353" s="250"/>
      <c r="C353" s="251"/>
      <c r="D353" s="252" t="s">
        <v>138</v>
      </c>
      <c r="E353" s="253" t="s">
        <v>1</v>
      </c>
      <c r="F353" s="254" t="s">
        <v>400</v>
      </c>
      <c r="G353" s="251"/>
      <c r="H353" s="253" t="s">
        <v>1</v>
      </c>
      <c r="I353" s="255"/>
      <c r="J353" s="251"/>
      <c r="K353" s="251"/>
      <c r="L353" s="256"/>
      <c r="M353" s="257"/>
      <c r="N353" s="258"/>
      <c r="O353" s="258"/>
      <c r="P353" s="258"/>
      <c r="Q353" s="258"/>
      <c r="R353" s="258"/>
      <c r="S353" s="258"/>
      <c r="T353" s="25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0" t="s">
        <v>138</v>
      </c>
      <c r="AU353" s="260" t="s">
        <v>87</v>
      </c>
      <c r="AV353" s="13" t="s">
        <v>84</v>
      </c>
      <c r="AW353" s="13" t="s">
        <v>32</v>
      </c>
      <c r="AX353" s="13" t="s">
        <v>76</v>
      </c>
      <c r="AY353" s="260" t="s">
        <v>130</v>
      </c>
    </row>
    <row r="354" s="14" customFormat="1">
      <c r="A354" s="14"/>
      <c r="B354" s="261"/>
      <c r="C354" s="262"/>
      <c r="D354" s="252" t="s">
        <v>138</v>
      </c>
      <c r="E354" s="263" t="s">
        <v>1</v>
      </c>
      <c r="F354" s="264" t="s">
        <v>401</v>
      </c>
      <c r="G354" s="262"/>
      <c r="H354" s="265">
        <v>13.199999999999999</v>
      </c>
      <c r="I354" s="266"/>
      <c r="J354" s="262"/>
      <c r="K354" s="262"/>
      <c r="L354" s="267"/>
      <c r="M354" s="268"/>
      <c r="N354" s="269"/>
      <c r="O354" s="269"/>
      <c r="P354" s="269"/>
      <c r="Q354" s="269"/>
      <c r="R354" s="269"/>
      <c r="S354" s="269"/>
      <c r="T354" s="27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1" t="s">
        <v>138</v>
      </c>
      <c r="AU354" s="271" t="s">
        <v>87</v>
      </c>
      <c r="AV354" s="14" t="s">
        <v>87</v>
      </c>
      <c r="AW354" s="14" t="s">
        <v>32</v>
      </c>
      <c r="AX354" s="14" t="s">
        <v>84</v>
      </c>
      <c r="AY354" s="271" t="s">
        <v>130</v>
      </c>
    </row>
    <row r="355" s="12" customFormat="1" ht="22.8" customHeight="1">
      <c r="A355" s="12"/>
      <c r="B355" s="220"/>
      <c r="C355" s="221"/>
      <c r="D355" s="222" t="s">
        <v>75</v>
      </c>
      <c r="E355" s="234" t="s">
        <v>183</v>
      </c>
      <c r="F355" s="234" t="s">
        <v>402</v>
      </c>
      <c r="G355" s="221"/>
      <c r="H355" s="221"/>
      <c r="I355" s="224"/>
      <c r="J355" s="235">
        <f>BK355</f>
        <v>0</v>
      </c>
      <c r="K355" s="221"/>
      <c r="L355" s="226"/>
      <c r="M355" s="227"/>
      <c r="N355" s="228"/>
      <c r="O355" s="228"/>
      <c r="P355" s="229">
        <f>SUM(P356:P361)</f>
        <v>0</v>
      </c>
      <c r="Q355" s="228"/>
      <c r="R355" s="229">
        <f>SUM(R356:R361)</f>
        <v>0.0044000000000000003</v>
      </c>
      <c r="S355" s="228"/>
      <c r="T355" s="230">
        <f>SUM(T356:T361)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31" t="s">
        <v>84</v>
      </c>
      <c r="AT355" s="232" t="s">
        <v>75</v>
      </c>
      <c r="AU355" s="232" t="s">
        <v>84</v>
      </c>
      <c r="AY355" s="231" t="s">
        <v>130</v>
      </c>
      <c r="BK355" s="233">
        <f>SUM(BK356:BK361)</f>
        <v>0</v>
      </c>
    </row>
    <row r="356" s="2" customFormat="1" ht="21.75" customHeight="1">
      <c r="A356" s="38"/>
      <c r="B356" s="39"/>
      <c r="C356" s="236" t="s">
        <v>403</v>
      </c>
      <c r="D356" s="236" t="s">
        <v>132</v>
      </c>
      <c r="E356" s="237" t="s">
        <v>404</v>
      </c>
      <c r="F356" s="238" t="s">
        <v>405</v>
      </c>
      <c r="G356" s="239" t="s">
        <v>394</v>
      </c>
      <c r="H356" s="240">
        <v>2</v>
      </c>
      <c r="I356" s="241"/>
      <c r="J356" s="242">
        <f>ROUND(I356*H356,2)</f>
        <v>0</v>
      </c>
      <c r="K356" s="243"/>
      <c r="L356" s="44"/>
      <c r="M356" s="244" t="s">
        <v>1</v>
      </c>
      <c r="N356" s="245" t="s">
        <v>41</v>
      </c>
      <c r="O356" s="91"/>
      <c r="P356" s="246">
        <f>O356*H356</f>
        <v>0</v>
      </c>
      <c r="Q356" s="246">
        <v>0</v>
      </c>
      <c r="R356" s="246">
        <f>Q356*H356</f>
        <v>0</v>
      </c>
      <c r="S356" s="246">
        <v>0</v>
      </c>
      <c r="T356" s="247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8" t="s">
        <v>136</v>
      </c>
      <c r="AT356" s="248" t="s">
        <v>132</v>
      </c>
      <c r="AU356" s="248" t="s">
        <v>87</v>
      </c>
      <c r="AY356" s="17" t="s">
        <v>130</v>
      </c>
      <c r="BE356" s="249">
        <f>IF(N356="základní",J356,0)</f>
        <v>0</v>
      </c>
      <c r="BF356" s="249">
        <f>IF(N356="snížená",J356,0)</f>
        <v>0</v>
      </c>
      <c r="BG356" s="249">
        <f>IF(N356="zákl. přenesená",J356,0)</f>
        <v>0</v>
      </c>
      <c r="BH356" s="249">
        <f>IF(N356="sníž. přenesená",J356,0)</f>
        <v>0</v>
      </c>
      <c r="BI356" s="249">
        <f>IF(N356="nulová",J356,0)</f>
        <v>0</v>
      </c>
      <c r="BJ356" s="17" t="s">
        <v>84</v>
      </c>
      <c r="BK356" s="249">
        <f>ROUND(I356*H356,2)</f>
        <v>0</v>
      </c>
      <c r="BL356" s="17" t="s">
        <v>136</v>
      </c>
      <c r="BM356" s="248" t="s">
        <v>406</v>
      </c>
    </row>
    <row r="357" s="13" customFormat="1">
      <c r="A357" s="13"/>
      <c r="B357" s="250"/>
      <c r="C357" s="251"/>
      <c r="D357" s="252" t="s">
        <v>138</v>
      </c>
      <c r="E357" s="253" t="s">
        <v>1</v>
      </c>
      <c r="F357" s="254" t="s">
        <v>407</v>
      </c>
      <c r="G357" s="251"/>
      <c r="H357" s="253" t="s">
        <v>1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0" t="s">
        <v>138</v>
      </c>
      <c r="AU357" s="260" t="s">
        <v>87</v>
      </c>
      <c r="AV357" s="13" t="s">
        <v>84</v>
      </c>
      <c r="AW357" s="13" t="s">
        <v>32</v>
      </c>
      <c r="AX357" s="13" t="s">
        <v>76</v>
      </c>
      <c r="AY357" s="260" t="s">
        <v>130</v>
      </c>
    </row>
    <row r="358" s="14" customFormat="1">
      <c r="A358" s="14"/>
      <c r="B358" s="261"/>
      <c r="C358" s="262"/>
      <c r="D358" s="252" t="s">
        <v>138</v>
      </c>
      <c r="E358" s="263" t="s">
        <v>1</v>
      </c>
      <c r="F358" s="264" t="s">
        <v>87</v>
      </c>
      <c r="G358" s="262"/>
      <c r="H358" s="265">
        <v>2</v>
      </c>
      <c r="I358" s="266"/>
      <c r="J358" s="262"/>
      <c r="K358" s="262"/>
      <c r="L358" s="267"/>
      <c r="M358" s="268"/>
      <c r="N358" s="269"/>
      <c r="O358" s="269"/>
      <c r="P358" s="269"/>
      <c r="Q358" s="269"/>
      <c r="R358" s="269"/>
      <c r="S358" s="269"/>
      <c r="T358" s="27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1" t="s">
        <v>138</v>
      </c>
      <c r="AU358" s="271" t="s">
        <v>87</v>
      </c>
      <c r="AV358" s="14" t="s">
        <v>87</v>
      </c>
      <c r="AW358" s="14" t="s">
        <v>32</v>
      </c>
      <c r="AX358" s="14" t="s">
        <v>84</v>
      </c>
      <c r="AY358" s="271" t="s">
        <v>130</v>
      </c>
    </row>
    <row r="359" s="2" customFormat="1" ht="21.75" customHeight="1">
      <c r="A359" s="38"/>
      <c r="B359" s="39"/>
      <c r="C359" s="283" t="s">
        <v>408</v>
      </c>
      <c r="D359" s="283" t="s">
        <v>253</v>
      </c>
      <c r="E359" s="284" t="s">
        <v>409</v>
      </c>
      <c r="F359" s="285" t="s">
        <v>410</v>
      </c>
      <c r="G359" s="286" t="s">
        <v>394</v>
      </c>
      <c r="H359" s="287">
        <v>2</v>
      </c>
      <c r="I359" s="288"/>
      <c r="J359" s="289">
        <f>ROUND(I359*H359,2)</f>
        <v>0</v>
      </c>
      <c r="K359" s="290"/>
      <c r="L359" s="291"/>
      <c r="M359" s="292" t="s">
        <v>1</v>
      </c>
      <c r="N359" s="293" t="s">
        <v>41</v>
      </c>
      <c r="O359" s="91"/>
      <c r="P359" s="246">
        <f>O359*H359</f>
        <v>0</v>
      </c>
      <c r="Q359" s="246">
        <v>0.0022000000000000001</v>
      </c>
      <c r="R359" s="246">
        <f>Q359*H359</f>
        <v>0.0044000000000000003</v>
      </c>
      <c r="S359" s="246">
        <v>0</v>
      </c>
      <c r="T359" s="24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8" t="s">
        <v>176</v>
      </c>
      <c r="AT359" s="248" t="s">
        <v>253</v>
      </c>
      <c r="AU359" s="248" t="s">
        <v>87</v>
      </c>
      <c r="AY359" s="17" t="s">
        <v>130</v>
      </c>
      <c r="BE359" s="249">
        <f>IF(N359="základní",J359,0)</f>
        <v>0</v>
      </c>
      <c r="BF359" s="249">
        <f>IF(N359="snížená",J359,0)</f>
        <v>0</v>
      </c>
      <c r="BG359" s="249">
        <f>IF(N359="zákl. přenesená",J359,0)</f>
        <v>0</v>
      </c>
      <c r="BH359" s="249">
        <f>IF(N359="sníž. přenesená",J359,0)</f>
        <v>0</v>
      </c>
      <c r="BI359" s="249">
        <f>IF(N359="nulová",J359,0)</f>
        <v>0</v>
      </c>
      <c r="BJ359" s="17" t="s">
        <v>84</v>
      </c>
      <c r="BK359" s="249">
        <f>ROUND(I359*H359,2)</f>
        <v>0</v>
      </c>
      <c r="BL359" s="17" t="s">
        <v>136</v>
      </c>
      <c r="BM359" s="248" t="s">
        <v>411</v>
      </c>
    </row>
    <row r="360" s="13" customFormat="1">
      <c r="A360" s="13"/>
      <c r="B360" s="250"/>
      <c r="C360" s="251"/>
      <c r="D360" s="252" t="s">
        <v>138</v>
      </c>
      <c r="E360" s="253" t="s">
        <v>1</v>
      </c>
      <c r="F360" s="254" t="s">
        <v>407</v>
      </c>
      <c r="G360" s="251"/>
      <c r="H360" s="253" t="s">
        <v>1</v>
      </c>
      <c r="I360" s="255"/>
      <c r="J360" s="251"/>
      <c r="K360" s="251"/>
      <c r="L360" s="256"/>
      <c r="M360" s="257"/>
      <c r="N360" s="258"/>
      <c r="O360" s="258"/>
      <c r="P360" s="258"/>
      <c r="Q360" s="258"/>
      <c r="R360" s="258"/>
      <c r="S360" s="258"/>
      <c r="T360" s="25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0" t="s">
        <v>138</v>
      </c>
      <c r="AU360" s="260" t="s">
        <v>87</v>
      </c>
      <c r="AV360" s="13" t="s">
        <v>84</v>
      </c>
      <c r="AW360" s="13" t="s">
        <v>32</v>
      </c>
      <c r="AX360" s="13" t="s">
        <v>76</v>
      </c>
      <c r="AY360" s="260" t="s">
        <v>130</v>
      </c>
    </row>
    <row r="361" s="14" customFormat="1">
      <c r="A361" s="14"/>
      <c r="B361" s="261"/>
      <c r="C361" s="262"/>
      <c r="D361" s="252" t="s">
        <v>138</v>
      </c>
      <c r="E361" s="263" t="s">
        <v>1</v>
      </c>
      <c r="F361" s="264" t="s">
        <v>87</v>
      </c>
      <c r="G361" s="262"/>
      <c r="H361" s="265">
        <v>2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1" t="s">
        <v>138</v>
      </c>
      <c r="AU361" s="271" t="s">
        <v>87</v>
      </c>
      <c r="AV361" s="14" t="s">
        <v>87</v>
      </c>
      <c r="AW361" s="14" t="s">
        <v>32</v>
      </c>
      <c r="AX361" s="14" t="s">
        <v>84</v>
      </c>
      <c r="AY361" s="271" t="s">
        <v>130</v>
      </c>
    </row>
    <row r="362" s="12" customFormat="1" ht="22.8" customHeight="1">
      <c r="A362" s="12"/>
      <c r="B362" s="220"/>
      <c r="C362" s="221"/>
      <c r="D362" s="222" t="s">
        <v>75</v>
      </c>
      <c r="E362" s="234" t="s">
        <v>412</v>
      </c>
      <c r="F362" s="234" t="s">
        <v>413</v>
      </c>
      <c r="G362" s="221"/>
      <c r="H362" s="221"/>
      <c r="I362" s="224"/>
      <c r="J362" s="235">
        <f>BK362</f>
        <v>0</v>
      </c>
      <c r="K362" s="221"/>
      <c r="L362" s="226"/>
      <c r="M362" s="227"/>
      <c r="N362" s="228"/>
      <c r="O362" s="228"/>
      <c r="P362" s="229">
        <f>SUM(P363:P368)</f>
        <v>0</v>
      </c>
      <c r="Q362" s="228"/>
      <c r="R362" s="229">
        <f>SUM(R363:R368)</f>
        <v>0</v>
      </c>
      <c r="S362" s="228"/>
      <c r="T362" s="230">
        <f>SUM(T363:T368)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31" t="s">
        <v>84</v>
      </c>
      <c r="AT362" s="232" t="s">
        <v>75</v>
      </c>
      <c r="AU362" s="232" t="s">
        <v>84</v>
      </c>
      <c r="AY362" s="231" t="s">
        <v>130</v>
      </c>
      <c r="BK362" s="233">
        <f>SUM(BK363:BK368)</f>
        <v>0</v>
      </c>
    </row>
    <row r="363" s="2" customFormat="1" ht="21.75" customHeight="1">
      <c r="A363" s="38"/>
      <c r="B363" s="39"/>
      <c r="C363" s="236" t="s">
        <v>414</v>
      </c>
      <c r="D363" s="236" t="s">
        <v>132</v>
      </c>
      <c r="E363" s="237" t="s">
        <v>415</v>
      </c>
      <c r="F363" s="238" t="s">
        <v>416</v>
      </c>
      <c r="G363" s="239" t="s">
        <v>233</v>
      </c>
      <c r="H363" s="240">
        <v>218.61000000000001</v>
      </c>
      <c r="I363" s="241"/>
      <c r="J363" s="242">
        <f>ROUND(I363*H363,2)</f>
        <v>0</v>
      </c>
      <c r="K363" s="243"/>
      <c r="L363" s="44"/>
      <c r="M363" s="244" t="s">
        <v>1</v>
      </c>
      <c r="N363" s="245" t="s">
        <v>41</v>
      </c>
      <c r="O363" s="91"/>
      <c r="P363" s="246">
        <f>O363*H363</f>
        <v>0</v>
      </c>
      <c r="Q363" s="246">
        <v>0</v>
      </c>
      <c r="R363" s="246">
        <f>Q363*H363</f>
        <v>0</v>
      </c>
      <c r="S363" s="246">
        <v>0</v>
      </c>
      <c r="T363" s="247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48" t="s">
        <v>136</v>
      </c>
      <c r="AT363" s="248" t="s">
        <v>132</v>
      </c>
      <c r="AU363" s="248" t="s">
        <v>87</v>
      </c>
      <c r="AY363" s="17" t="s">
        <v>130</v>
      </c>
      <c r="BE363" s="249">
        <f>IF(N363="základní",J363,0)</f>
        <v>0</v>
      </c>
      <c r="BF363" s="249">
        <f>IF(N363="snížená",J363,0)</f>
        <v>0</v>
      </c>
      <c r="BG363" s="249">
        <f>IF(N363="zákl. přenesená",J363,0)</f>
        <v>0</v>
      </c>
      <c r="BH363" s="249">
        <f>IF(N363="sníž. přenesená",J363,0)</f>
        <v>0</v>
      </c>
      <c r="BI363" s="249">
        <f>IF(N363="nulová",J363,0)</f>
        <v>0</v>
      </c>
      <c r="BJ363" s="17" t="s">
        <v>84</v>
      </c>
      <c r="BK363" s="249">
        <f>ROUND(I363*H363,2)</f>
        <v>0</v>
      </c>
      <c r="BL363" s="17" t="s">
        <v>136</v>
      </c>
      <c r="BM363" s="248" t="s">
        <v>417</v>
      </c>
    </row>
    <row r="364" s="14" customFormat="1">
      <c r="A364" s="14"/>
      <c r="B364" s="261"/>
      <c r="C364" s="262"/>
      <c r="D364" s="252" t="s">
        <v>138</v>
      </c>
      <c r="E364" s="263" t="s">
        <v>1</v>
      </c>
      <c r="F364" s="264" t="s">
        <v>418</v>
      </c>
      <c r="G364" s="262"/>
      <c r="H364" s="265">
        <v>218.61000000000001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1" t="s">
        <v>138</v>
      </c>
      <c r="AU364" s="271" t="s">
        <v>87</v>
      </c>
      <c r="AV364" s="14" t="s">
        <v>87</v>
      </c>
      <c r="AW364" s="14" t="s">
        <v>32</v>
      </c>
      <c r="AX364" s="14" t="s">
        <v>84</v>
      </c>
      <c r="AY364" s="271" t="s">
        <v>130</v>
      </c>
    </row>
    <row r="365" s="2" customFormat="1" ht="21.75" customHeight="1">
      <c r="A365" s="38"/>
      <c r="B365" s="39"/>
      <c r="C365" s="236" t="s">
        <v>419</v>
      </c>
      <c r="D365" s="236" t="s">
        <v>132</v>
      </c>
      <c r="E365" s="237" t="s">
        <v>420</v>
      </c>
      <c r="F365" s="238" t="s">
        <v>421</v>
      </c>
      <c r="G365" s="239" t="s">
        <v>233</v>
      </c>
      <c r="H365" s="240">
        <v>24.289999999999999</v>
      </c>
      <c r="I365" s="241"/>
      <c r="J365" s="242">
        <f>ROUND(I365*H365,2)</f>
        <v>0</v>
      </c>
      <c r="K365" s="243"/>
      <c r="L365" s="44"/>
      <c r="M365" s="244" t="s">
        <v>1</v>
      </c>
      <c r="N365" s="245" t="s">
        <v>41</v>
      </c>
      <c r="O365" s="91"/>
      <c r="P365" s="246">
        <f>O365*H365</f>
        <v>0</v>
      </c>
      <c r="Q365" s="246">
        <v>0</v>
      </c>
      <c r="R365" s="246">
        <f>Q365*H365</f>
        <v>0</v>
      </c>
      <c r="S365" s="246">
        <v>0</v>
      </c>
      <c r="T365" s="247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8" t="s">
        <v>136</v>
      </c>
      <c r="AT365" s="248" t="s">
        <v>132</v>
      </c>
      <c r="AU365" s="248" t="s">
        <v>87</v>
      </c>
      <c r="AY365" s="17" t="s">
        <v>130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17" t="s">
        <v>84</v>
      </c>
      <c r="BK365" s="249">
        <f>ROUND(I365*H365,2)</f>
        <v>0</v>
      </c>
      <c r="BL365" s="17" t="s">
        <v>136</v>
      </c>
      <c r="BM365" s="248" t="s">
        <v>422</v>
      </c>
    </row>
    <row r="366" s="2" customFormat="1" ht="21.75" customHeight="1">
      <c r="A366" s="38"/>
      <c r="B366" s="39"/>
      <c r="C366" s="236" t="s">
        <v>423</v>
      </c>
      <c r="D366" s="236" t="s">
        <v>132</v>
      </c>
      <c r="E366" s="237" t="s">
        <v>424</v>
      </c>
      <c r="F366" s="238" t="s">
        <v>425</v>
      </c>
      <c r="G366" s="239" t="s">
        <v>233</v>
      </c>
      <c r="H366" s="240">
        <v>24.289999999999999</v>
      </c>
      <c r="I366" s="241"/>
      <c r="J366" s="242">
        <f>ROUND(I366*H366,2)</f>
        <v>0</v>
      </c>
      <c r="K366" s="243"/>
      <c r="L366" s="44"/>
      <c r="M366" s="244" t="s">
        <v>1</v>
      </c>
      <c r="N366" s="245" t="s">
        <v>41</v>
      </c>
      <c r="O366" s="91"/>
      <c r="P366" s="246">
        <f>O366*H366</f>
        <v>0</v>
      </c>
      <c r="Q366" s="246">
        <v>0</v>
      </c>
      <c r="R366" s="246">
        <f>Q366*H366</f>
        <v>0</v>
      </c>
      <c r="S366" s="246">
        <v>0</v>
      </c>
      <c r="T366" s="24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8" t="s">
        <v>136</v>
      </c>
      <c r="AT366" s="248" t="s">
        <v>132</v>
      </c>
      <c r="AU366" s="248" t="s">
        <v>87</v>
      </c>
      <c r="AY366" s="17" t="s">
        <v>130</v>
      </c>
      <c r="BE366" s="249">
        <f>IF(N366="základní",J366,0)</f>
        <v>0</v>
      </c>
      <c r="BF366" s="249">
        <f>IF(N366="snížená",J366,0)</f>
        <v>0</v>
      </c>
      <c r="BG366" s="249">
        <f>IF(N366="zákl. přenesená",J366,0)</f>
        <v>0</v>
      </c>
      <c r="BH366" s="249">
        <f>IF(N366="sníž. přenesená",J366,0)</f>
        <v>0</v>
      </c>
      <c r="BI366" s="249">
        <f>IF(N366="nulová",J366,0)</f>
        <v>0</v>
      </c>
      <c r="BJ366" s="17" t="s">
        <v>84</v>
      </c>
      <c r="BK366" s="249">
        <f>ROUND(I366*H366,2)</f>
        <v>0</v>
      </c>
      <c r="BL366" s="17" t="s">
        <v>136</v>
      </c>
      <c r="BM366" s="248" t="s">
        <v>426</v>
      </c>
    </row>
    <row r="367" s="2" customFormat="1" ht="16.5" customHeight="1">
      <c r="A367" s="38"/>
      <c r="B367" s="39"/>
      <c r="C367" s="236" t="s">
        <v>427</v>
      </c>
      <c r="D367" s="236" t="s">
        <v>132</v>
      </c>
      <c r="E367" s="237" t="s">
        <v>428</v>
      </c>
      <c r="F367" s="238" t="s">
        <v>429</v>
      </c>
      <c r="G367" s="239" t="s">
        <v>233</v>
      </c>
      <c r="H367" s="240">
        <v>24.289999999999999</v>
      </c>
      <c r="I367" s="241"/>
      <c r="J367" s="242">
        <f>ROUND(I367*H367,2)</f>
        <v>0</v>
      </c>
      <c r="K367" s="243"/>
      <c r="L367" s="44"/>
      <c r="M367" s="244" t="s">
        <v>1</v>
      </c>
      <c r="N367" s="245" t="s">
        <v>41</v>
      </c>
      <c r="O367" s="91"/>
      <c r="P367" s="246">
        <f>O367*H367</f>
        <v>0</v>
      </c>
      <c r="Q367" s="246">
        <v>0</v>
      </c>
      <c r="R367" s="246">
        <f>Q367*H367</f>
        <v>0</v>
      </c>
      <c r="S367" s="246">
        <v>0</v>
      </c>
      <c r="T367" s="24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8" t="s">
        <v>136</v>
      </c>
      <c r="AT367" s="248" t="s">
        <v>132</v>
      </c>
      <c r="AU367" s="248" t="s">
        <v>87</v>
      </c>
      <c r="AY367" s="17" t="s">
        <v>130</v>
      </c>
      <c r="BE367" s="249">
        <f>IF(N367="základní",J367,0)</f>
        <v>0</v>
      </c>
      <c r="BF367" s="249">
        <f>IF(N367="snížená",J367,0)</f>
        <v>0</v>
      </c>
      <c r="BG367" s="249">
        <f>IF(N367="zákl. přenesená",J367,0)</f>
        <v>0</v>
      </c>
      <c r="BH367" s="249">
        <f>IF(N367="sníž. přenesená",J367,0)</f>
        <v>0</v>
      </c>
      <c r="BI367" s="249">
        <f>IF(N367="nulová",J367,0)</f>
        <v>0</v>
      </c>
      <c r="BJ367" s="17" t="s">
        <v>84</v>
      </c>
      <c r="BK367" s="249">
        <f>ROUND(I367*H367,2)</f>
        <v>0</v>
      </c>
      <c r="BL367" s="17" t="s">
        <v>136</v>
      </c>
      <c r="BM367" s="248" t="s">
        <v>430</v>
      </c>
    </row>
    <row r="368" s="14" customFormat="1">
      <c r="A368" s="14"/>
      <c r="B368" s="261"/>
      <c r="C368" s="262"/>
      <c r="D368" s="252" t="s">
        <v>138</v>
      </c>
      <c r="E368" s="263" t="s">
        <v>1</v>
      </c>
      <c r="F368" s="264" t="s">
        <v>431</v>
      </c>
      <c r="G368" s="262"/>
      <c r="H368" s="265">
        <v>24.289999999999999</v>
      </c>
      <c r="I368" s="266"/>
      <c r="J368" s="262"/>
      <c r="K368" s="262"/>
      <c r="L368" s="267"/>
      <c r="M368" s="268"/>
      <c r="N368" s="269"/>
      <c r="O368" s="269"/>
      <c r="P368" s="269"/>
      <c r="Q368" s="269"/>
      <c r="R368" s="269"/>
      <c r="S368" s="269"/>
      <c r="T368" s="27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71" t="s">
        <v>138</v>
      </c>
      <c r="AU368" s="271" t="s">
        <v>87</v>
      </c>
      <c r="AV368" s="14" t="s">
        <v>87</v>
      </c>
      <c r="AW368" s="14" t="s">
        <v>32</v>
      </c>
      <c r="AX368" s="14" t="s">
        <v>84</v>
      </c>
      <c r="AY368" s="271" t="s">
        <v>130</v>
      </c>
    </row>
    <row r="369" s="12" customFormat="1" ht="22.8" customHeight="1">
      <c r="A369" s="12"/>
      <c r="B369" s="220"/>
      <c r="C369" s="221"/>
      <c r="D369" s="222" t="s">
        <v>75</v>
      </c>
      <c r="E369" s="234" t="s">
        <v>432</v>
      </c>
      <c r="F369" s="234" t="s">
        <v>433</v>
      </c>
      <c r="G369" s="221"/>
      <c r="H369" s="221"/>
      <c r="I369" s="224"/>
      <c r="J369" s="235">
        <f>BK369</f>
        <v>0</v>
      </c>
      <c r="K369" s="221"/>
      <c r="L369" s="226"/>
      <c r="M369" s="227"/>
      <c r="N369" s="228"/>
      <c r="O369" s="228"/>
      <c r="P369" s="229">
        <f>P370</f>
        <v>0</v>
      </c>
      <c r="Q369" s="228"/>
      <c r="R369" s="229">
        <f>R370</f>
        <v>0</v>
      </c>
      <c r="S369" s="228"/>
      <c r="T369" s="230">
        <f>T370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31" t="s">
        <v>84</v>
      </c>
      <c r="AT369" s="232" t="s">
        <v>75</v>
      </c>
      <c r="AU369" s="232" t="s">
        <v>84</v>
      </c>
      <c r="AY369" s="231" t="s">
        <v>130</v>
      </c>
      <c r="BK369" s="233">
        <f>BK370</f>
        <v>0</v>
      </c>
    </row>
    <row r="370" s="2" customFormat="1" ht="21.75" customHeight="1">
      <c r="A370" s="38"/>
      <c r="B370" s="39"/>
      <c r="C370" s="236" t="s">
        <v>434</v>
      </c>
      <c r="D370" s="236" t="s">
        <v>132</v>
      </c>
      <c r="E370" s="237" t="s">
        <v>435</v>
      </c>
      <c r="F370" s="238" t="s">
        <v>436</v>
      </c>
      <c r="G370" s="239" t="s">
        <v>233</v>
      </c>
      <c r="H370" s="240">
        <v>2048.8429999999998</v>
      </c>
      <c r="I370" s="241"/>
      <c r="J370" s="242">
        <f>ROUND(I370*H370,2)</f>
        <v>0</v>
      </c>
      <c r="K370" s="243"/>
      <c r="L370" s="44"/>
      <c r="M370" s="297" t="s">
        <v>1</v>
      </c>
      <c r="N370" s="298" t="s">
        <v>41</v>
      </c>
      <c r="O370" s="299"/>
      <c r="P370" s="300">
        <f>O370*H370</f>
        <v>0</v>
      </c>
      <c r="Q370" s="300">
        <v>0</v>
      </c>
      <c r="R370" s="300">
        <f>Q370*H370</f>
        <v>0</v>
      </c>
      <c r="S370" s="300">
        <v>0</v>
      </c>
      <c r="T370" s="301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48" t="s">
        <v>136</v>
      </c>
      <c r="AT370" s="248" t="s">
        <v>132</v>
      </c>
      <c r="AU370" s="248" t="s">
        <v>87</v>
      </c>
      <c r="AY370" s="17" t="s">
        <v>130</v>
      </c>
      <c r="BE370" s="249">
        <f>IF(N370="základní",J370,0)</f>
        <v>0</v>
      </c>
      <c r="BF370" s="249">
        <f>IF(N370="snížená",J370,0)</f>
        <v>0</v>
      </c>
      <c r="BG370" s="249">
        <f>IF(N370="zákl. přenesená",J370,0)</f>
        <v>0</v>
      </c>
      <c r="BH370" s="249">
        <f>IF(N370="sníž. přenesená",J370,0)</f>
        <v>0</v>
      </c>
      <c r="BI370" s="249">
        <f>IF(N370="nulová",J370,0)</f>
        <v>0</v>
      </c>
      <c r="BJ370" s="17" t="s">
        <v>84</v>
      </c>
      <c r="BK370" s="249">
        <f>ROUND(I370*H370,2)</f>
        <v>0</v>
      </c>
      <c r="BL370" s="17" t="s">
        <v>136</v>
      </c>
      <c r="BM370" s="248" t="s">
        <v>437</v>
      </c>
    </row>
    <row r="371" s="2" customFormat="1" ht="6.96" customHeight="1">
      <c r="A371" s="38"/>
      <c r="B371" s="66"/>
      <c r="C371" s="67"/>
      <c r="D371" s="67"/>
      <c r="E371" s="67"/>
      <c r="F371" s="67"/>
      <c r="G371" s="67"/>
      <c r="H371" s="67"/>
      <c r="I371" s="183"/>
      <c r="J371" s="67"/>
      <c r="K371" s="67"/>
      <c r="L371" s="44"/>
      <c r="M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</row>
  </sheetData>
  <sheetProtection sheet="1" autoFilter="0" formatColumns="0" formatRows="0" objects="1" scenarios="1" spinCount="100000" saltValue="7oS94cHLiCKw6Uq9YseaYfnxtoipE0hccXscTugrrP77BMPgMiF4kWZs9+XtrzjlPVgwQuFLZSFkcP8R0hJ1qQ==" hashValue="doFxmoNVELYQE5R2VbAEMCsZLZdywl3gAQDZBphshMsuxLdC2/uZPmeUwAjl6C69+7Fn0yK9E5YXpSjR5T/w7g==" algorithmName="SHA-512" password="CC35"/>
  <autoFilter ref="C123:K37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98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VC 17 s VHO 4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438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26. 1. 2017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ROUND((SUM(BE124:BE329)),  2)</f>
        <v>0</v>
      </c>
      <c r="G33" s="38"/>
      <c r="H33" s="38"/>
      <c r="I33" s="162">
        <v>0.20999999999999999</v>
      </c>
      <c r="J33" s="161">
        <f>ROUND(((SUM(BE124:BE329))*I33),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ROUND((SUM(BF124:BF329)),  2)</f>
        <v>0</v>
      </c>
      <c r="G34" s="38"/>
      <c r="H34" s="38"/>
      <c r="I34" s="162">
        <v>0.14999999999999999</v>
      </c>
      <c r="J34" s="161">
        <f>ROUND(((SUM(BF124:BF329))*I34),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ROUND((SUM(BG124:BG329)),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ROUND((SUM(BH124:BH329)),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ROUND((SUM(BI124:BI329)),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VC 17 s VHO 4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3/2017-2 -  SO 301 VHO 4 Odlehčovací protipovodňové zatrubnění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Hrochův Týnec</v>
      </c>
      <c r="G89" s="40"/>
      <c r="H89" s="40"/>
      <c r="I89" s="147" t="s">
        <v>22</v>
      </c>
      <c r="J89" s="79" t="str">
        <f>IF(J12="","",J12)</f>
        <v>26. 1. 2017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ČR-SPÚ KPÚ pro PK Pobočka Chrudim </v>
      </c>
      <c r="G91" s="40"/>
      <c r="H91" s="40"/>
      <c r="I91" s="147" t="s">
        <v>30</v>
      </c>
      <c r="J91" s="36" t="str">
        <f>E21</f>
        <v>SELLA&amp;AGRETA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Milan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103</v>
      </c>
      <c r="D94" s="189"/>
      <c r="E94" s="189"/>
      <c r="F94" s="189"/>
      <c r="G94" s="189"/>
      <c r="H94" s="189"/>
      <c r="I94" s="190"/>
      <c r="J94" s="191" t="s">
        <v>104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105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93"/>
      <c r="C97" s="194"/>
      <c r="D97" s="195" t="s">
        <v>107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108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109</v>
      </c>
      <c r="E99" s="203"/>
      <c r="F99" s="203"/>
      <c r="G99" s="203"/>
      <c r="H99" s="203"/>
      <c r="I99" s="204"/>
      <c r="J99" s="205">
        <f>J233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110</v>
      </c>
      <c r="E100" s="203"/>
      <c r="F100" s="203"/>
      <c r="G100" s="203"/>
      <c r="H100" s="203"/>
      <c r="I100" s="204"/>
      <c r="J100" s="205">
        <f>J243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439</v>
      </c>
      <c r="E101" s="203"/>
      <c r="F101" s="203"/>
      <c r="G101" s="203"/>
      <c r="H101" s="203"/>
      <c r="I101" s="204"/>
      <c r="J101" s="205">
        <f>J262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112</v>
      </c>
      <c r="E102" s="203"/>
      <c r="F102" s="203"/>
      <c r="G102" s="203"/>
      <c r="H102" s="203"/>
      <c r="I102" s="204"/>
      <c r="J102" s="205">
        <f>J317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440</v>
      </c>
      <c r="E103" s="203"/>
      <c r="F103" s="203"/>
      <c r="G103" s="203"/>
      <c r="H103" s="203"/>
      <c r="I103" s="204"/>
      <c r="J103" s="205">
        <f>J321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113</v>
      </c>
      <c r="E104" s="203"/>
      <c r="F104" s="203"/>
      <c r="G104" s="203"/>
      <c r="H104" s="203"/>
      <c r="I104" s="204"/>
      <c r="J104" s="205">
        <f>J324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115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Polní cesta VC 17 s VHO 4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99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3/2017-2 -  SO 301 VHO 4 Odlehčovací protipovodňové zatrubnění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Hrochův Týnec</v>
      </c>
      <c r="G118" s="40"/>
      <c r="H118" s="40"/>
      <c r="I118" s="147" t="s">
        <v>22</v>
      </c>
      <c r="J118" s="79" t="str">
        <f>IF(J12="","",J12)</f>
        <v>26. 1. 2017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 xml:space="preserve">ČR-SPÚ KPÚ pro PK Pobočka Chrudim </v>
      </c>
      <c r="G120" s="40"/>
      <c r="H120" s="40"/>
      <c r="I120" s="147" t="s">
        <v>30</v>
      </c>
      <c r="J120" s="36" t="str">
        <f>E21</f>
        <v>SELLA&amp;AGRETA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147" t="s">
        <v>33</v>
      </c>
      <c r="J121" s="36" t="str">
        <f>E24</f>
        <v>Ing. Milan Petr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116</v>
      </c>
      <c r="D123" s="210" t="s">
        <v>61</v>
      </c>
      <c r="E123" s="210" t="s">
        <v>57</v>
      </c>
      <c r="F123" s="210" t="s">
        <v>58</v>
      </c>
      <c r="G123" s="210" t="s">
        <v>117</v>
      </c>
      <c r="H123" s="210" t="s">
        <v>118</v>
      </c>
      <c r="I123" s="211" t="s">
        <v>119</v>
      </c>
      <c r="J123" s="212" t="s">
        <v>104</v>
      </c>
      <c r="K123" s="213" t="s">
        <v>120</v>
      </c>
      <c r="L123" s="214"/>
      <c r="M123" s="100" t="s">
        <v>1</v>
      </c>
      <c r="N123" s="101" t="s">
        <v>40</v>
      </c>
      <c r="O123" s="101" t="s">
        <v>121</v>
      </c>
      <c r="P123" s="101" t="s">
        <v>122</v>
      </c>
      <c r="Q123" s="101" t="s">
        <v>123</v>
      </c>
      <c r="R123" s="101" t="s">
        <v>124</v>
      </c>
      <c r="S123" s="101" t="s">
        <v>125</v>
      </c>
      <c r="T123" s="102" t="s">
        <v>126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127</v>
      </c>
      <c r="D124" s="40"/>
      <c r="E124" s="40"/>
      <c r="F124" s="40"/>
      <c r="G124" s="40"/>
      <c r="H124" s="40"/>
      <c r="I124" s="144"/>
      <c r="J124" s="215">
        <f>BK124</f>
        <v>0</v>
      </c>
      <c r="K124" s="40"/>
      <c r="L124" s="44"/>
      <c r="M124" s="103"/>
      <c r="N124" s="216"/>
      <c r="O124" s="104"/>
      <c r="P124" s="217">
        <f>P125</f>
        <v>0</v>
      </c>
      <c r="Q124" s="104"/>
      <c r="R124" s="217">
        <f>R125</f>
        <v>2067.1765416999997</v>
      </c>
      <c r="S124" s="104"/>
      <c r="T124" s="218">
        <f>T125</f>
        <v>12.234999999999999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106</v>
      </c>
      <c r="BK124" s="219">
        <f>BK125</f>
        <v>0</v>
      </c>
    </row>
    <row r="125" s="12" customFormat="1" ht="25.92" customHeight="1">
      <c r="A125" s="12"/>
      <c r="B125" s="220"/>
      <c r="C125" s="221"/>
      <c r="D125" s="222" t="s">
        <v>75</v>
      </c>
      <c r="E125" s="223" t="s">
        <v>128</v>
      </c>
      <c r="F125" s="223" t="s">
        <v>129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P126+P233+P243+P262+P317+P321+P324</f>
        <v>0</v>
      </c>
      <c r="Q125" s="228"/>
      <c r="R125" s="229">
        <f>R126+R233+R243+R262+R317+R321+R324</f>
        <v>2067.1765416999997</v>
      </c>
      <c r="S125" s="228"/>
      <c r="T125" s="230">
        <f>T126+T233+T243+T262+T317+T321+T324</f>
        <v>12.234999999999999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75</v>
      </c>
      <c r="AU125" s="232" t="s">
        <v>76</v>
      </c>
      <c r="AY125" s="231" t="s">
        <v>130</v>
      </c>
      <c r="BK125" s="233">
        <f>BK126+BK233+BK243+BK262+BK317+BK321+BK324</f>
        <v>0</v>
      </c>
    </row>
    <row r="126" s="12" customFormat="1" ht="22.8" customHeight="1">
      <c r="A126" s="12"/>
      <c r="B126" s="220"/>
      <c r="C126" s="221"/>
      <c r="D126" s="222" t="s">
        <v>75</v>
      </c>
      <c r="E126" s="234" t="s">
        <v>84</v>
      </c>
      <c r="F126" s="234" t="s">
        <v>131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SUM(P127:P232)</f>
        <v>0</v>
      </c>
      <c r="Q126" s="228"/>
      <c r="R126" s="229">
        <f>SUM(R127:R232)</f>
        <v>1459.4376792000001</v>
      </c>
      <c r="S126" s="228"/>
      <c r="T126" s="230">
        <f>SUM(T127:T232)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75</v>
      </c>
      <c r="AU126" s="232" t="s">
        <v>84</v>
      </c>
      <c r="AY126" s="231" t="s">
        <v>130</v>
      </c>
      <c r="BK126" s="233">
        <f>SUM(BK127:BK232)</f>
        <v>0</v>
      </c>
    </row>
    <row r="127" s="2" customFormat="1" ht="21.75" customHeight="1">
      <c r="A127" s="38"/>
      <c r="B127" s="39"/>
      <c r="C127" s="236" t="s">
        <v>84</v>
      </c>
      <c r="D127" s="236" t="s">
        <v>132</v>
      </c>
      <c r="E127" s="237" t="s">
        <v>441</v>
      </c>
      <c r="F127" s="238" t="s">
        <v>442</v>
      </c>
      <c r="G127" s="239" t="s">
        <v>135</v>
      </c>
      <c r="H127" s="240">
        <v>50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41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136</v>
      </c>
      <c r="AT127" s="248" t="s">
        <v>132</v>
      </c>
      <c r="AU127" s="248" t="s">
        <v>87</v>
      </c>
      <c r="AY127" s="17" t="s">
        <v>130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136</v>
      </c>
      <c r="BM127" s="248" t="s">
        <v>443</v>
      </c>
    </row>
    <row r="128" s="13" customFormat="1">
      <c r="A128" s="13"/>
      <c r="B128" s="250"/>
      <c r="C128" s="251"/>
      <c r="D128" s="252" t="s">
        <v>138</v>
      </c>
      <c r="E128" s="253" t="s">
        <v>1</v>
      </c>
      <c r="F128" s="254" t="s">
        <v>444</v>
      </c>
      <c r="G128" s="251"/>
      <c r="H128" s="253" t="s">
        <v>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138</v>
      </c>
      <c r="AU128" s="260" t="s">
        <v>87</v>
      </c>
      <c r="AV128" s="13" t="s">
        <v>84</v>
      </c>
      <c r="AW128" s="13" t="s">
        <v>32</v>
      </c>
      <c r="AX128" s="13" t="s">
        <v>76</v>
      </c>
      <c r="AY128" s="260" t="s">
        <v>130</v>
      </c>
    </row>
    <row r="129" s="14" customFormat="1">
      <c r="A129" s="14"/>
      <c r="B129" s="261"/>
      <c r="C129" s="262"/>
      <c r="D129" s="252" t="s">
        <v>138</v>
      </c>
      <c r="E129" s="263" t="s">
        <v>1</v>
      </c>
      <c r="F129" s="264" t="s">
        <v>408</v>
      </c>
      <c r="G129" s="262"/>
      <c r="H129" s="265">
        <v>50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138</v>
      </c>
      <c r="AU129" s="271" t="s">
        <v>87</v>
      </c>
      <c r="AV129" s="14" t="s">
        <v>87</v>
      </c>
      <c r="AW129" s="14" t="s">
        <v>32</v>
      </c>
      <c r="AX129" s="14" t="s">
        <v>84</v>
      </c>
      <c r="AY129" s="271" t="s">
        <v>130</v>
      </c>
    </row>
    <row r="130" s="2" customFormat="1" ht="21.75" customHeight="1">
      <c r="A130" s="38"/>
      <c r="B130" s="39"/>
      <c r="C130" s="236" t="s">
        <v>87</v>
      </c>
      <c r="D130" s="236" t="s">
        <v>132</v>
      </c>
      <c r="E130" s="237" t="s">
        <v>445</v>
      </c>
      <c r="F130" s="238" t="s">
        <v>446</v>
      </c>
      <c r="G130" s="239" t="s">
        <v>144</v>
      </c>
      <c r="H130" s="240">
        <v>50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41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136</v>
      </c>
      <c r="AT130" s="248" t="s">
        <v>132</v>
      </c>
      <c r="AU130" s="248" t="s">
        <v>87</v>
      </c>
      <c r="AY130" s="17" t="s">
        <v>130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136</v>
      </c>
      <c r="BM130" s="248" t="s">
        <v>447</v>
      </c>
    </row>
    <row r="131" s="13" customFormat="1">
      <c r="A131" s="13"/>
      <c r="B131" s="250"/>
      <c r="C131" s="251"/>
      <c r="D131" s="252" t="s">
        <v>138</v>
      </c>
      <c r="E131" s="253" t="s">
        <v>1</v>
      </c>
      <c r="F131" s="254" t="s">
        <v>444</v>
      </c>
      <c r="G131" s="251"/>
      <c r="H131" s="253" t="s">
        <v>1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138</v>
      </c>
      <c r="AU131" s="260" t="s">
        <v>87</v>
      </c>
      <c r="AV131" s="13" t="s">
        <v>84</v>
      </c>
      <c r="AW131" s="13" t="s">
        <v>32</v>
      </c>
      <c r="AX131" s="13" t="s">
        <v>76</v>
      </c>
      <c r="AY131" s="260" t="s">
        <v>130</v>
      </c>
    </row>
    <row r="132" s="14" customFormat="1">
      <c r="A132" s="14"/>
      <c r="B132" s="261"/>
      <c r="C132" s="262"/>
      <c r="D132" s="252" t="s">
        <v>138</v>
      </c>
      <c r="E132" s="263" t="s">
        <v>1</v>
      </c>
      <c r="F132" s="264" t="s">
        <v>408</v>
      </c>
      <c r="G132" s="262"/>
      <c r="H132" s="265">
        <v>50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1" t="s">
        <v>138</v>
      </c>
      <c r="AU132" s="271" t="s">
        <v>87</v>
      </c>
      <c r="AV132" s="14" t="s">
        <v>87</v>
      </c>
      <c r="AW132" s="14" t="s">
        <v>32</v>
      </c>
      <c r="AX132" s="14" t="s">
        <v>84</v>
      </c>
      <c r="AY132" s="271" t="s">
        <v>130</v>
      </c>
    </row>
    <row r="133" s="2" customFormat="1" ht="16.5" customHeight="1">
      <c r="A133" s="38"/>
      <c r="B133" s="39"/>
      <c r="C133" s="236" t="s">
        <v>148</v>
      </c>
      <c r="D133" s="236" t="s">
        <v>132</v>
      </c>
      <c r="E133" s="237" t="s">
        <v>448</v>
      </c>
      <c r="F133" s="238" t="s">
        <v>449</v>
      </c>
      <c r="G133" s="239" t="s">
        <v>394</v>
      </c>
      <c r="H133" s="240">
        <v>2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41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136</v>
      </c>
      <c r="AT133" s="248" t="s">
        <v>132</v>
      </c>
      <c r="AU133" s="248" t="s">
        <v>87</v>
      </c>
      <c r="AY133" s="17" t="s">
        <v>130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136</v>
      </c>
      <c r="BM133" s="248" t="s">
        <v>450</v>
      </c>
    </row>
    <row r="134" s="13" customFormat="1">
      <c r="A134" s="13"/>
      <c r="B134" s="250"/>
      <c r="C134" s="251"/>
      <c r="D134" s="252" t="s">
        <v>138</v>
      </c>
      <c r="E134" s="253" t="s">
        <v>1</v>
      </c>
      <c r="F134" s="254" t="s">
        <v>451</v>
      </c>
      <c r="G134" s="251"/>
      <c r="H134" s="253" t="s">
        <v>1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138</v>
      </c>
      <c r="AU134" s="260" t="s">
        <v>87</v>
      </c>
      <c r="AV134" s="13" t="s">
        <v>84</v>
      </c>
      <c r="AW134" s="13" t="s">
        <v>32</v>
      </c>
      <c r="AX134" s="13" t="s">
        <v>76</v>
      </c>
      <c r="AY134" s="260" t="s">
        <v>130</v>
      </c>
    </row>
    <row r="135" s="14" customFormat="1">
      <c r="A135" s="14"/>
      <c r="B135" s="261"/>
      <c r="C135" s="262"/>
      <c r="D135" s="252" t="s">
        <v>138</v>
      </c>
      <c r="E135" s="263" t="s">
        <v>1</v>
      </c>
      <c r="F135" s="264" t="s">
        <v>87</v>
      </c>
      <c r="G135" s="262"/>
      <c r="H135" s="265">
        <v>2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138</v>
      </c>
      <c r="AU135" s="271" t="s">
        <v>87</v>
      </c>
      <c r="AV135" s="14" t="s">
        <v>87</v>
      </c>
      <c r="AW135" s="14" t="s">
        <v>32</v>
      </c>
      <c r="AX135" s="14" t="s">
        <v>84</v>
      </c>
      <c r="AY135" s="271" t="s">
        <v>130</v>
      </c>
    </row>
    <row r="136" s="2" customFormat="1" ht="16.5" customHeight="1">
      <c r="A136" s="38"/>
      <c r="B136" s="39"/>
      <c r="C136" s="236" t="s">
        <v>136</v>
      </c>
      <c r="D136" s="236" t="s">
        <v>132</v>
      </c>
      <c r="E136" s="237" t="s">
        <v>452</v>
      </c>
      <c r="F136" s="238" t="s">
        <v>453</v>
      </c>
      <c r="G136" s="239" t="s">
        <v>394</v>
      </c>
      <c r="H136" s="240">
        <v>2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41</v>
      </c>
      <c r="O136" s="91"/>
      <c r="P136" s="246">
        <f>O136*H136</f>
        <v>0</v>
      </c>
      <c r="Q136" s="246">
        <v>9.0000000000000006E-05</v>
      </c>
      <c r="R136" s="246">
        <f>Q136*H136</f>
        <v>0.00018000000000000001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136</v>
      </c>
      <c r="AT136" s="248" t="s">
        <v>132</v>
      </c>
      <c r="AU136" s="248" t="s">
        <v>87</v>
      </c>
      <c r="AY136" s="17" t="s">
        <v>130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136</v>
      </c>
      <c r="BM136" s="248" t="s">
        <v>454</v>
      </c>
    </row>
    <row r="137" s="13" customFormat="1">
      <c r="A137" s="13"/>
      <c r="B137" s="250"/>
      <c r="C137" s="251"/>
      <c r="D137" s="252" t="s">
        <v>138</v>
      </c>
      <c r="E137" s="253" t="s">
        <v>1</v>
      </c>
      <c r="F137" s="254" t="s">
        <v>451</v>
      </c>
      <c r="G137" s="251"/>
      <c r="H137" s="253" t="s">
        <v>1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138</v>
      </c>
      <c r="AU137" s="260" t="s">
        <v>87</v>
      </c>
      <c r="AV137" s="13" t="s">
        <v>84</v>
      </c>
      <c r="AW137" s="13" t="s">
        <v>32</v>
      </c>
      <c r="AX137" s="13" t="s">
        <v>76</v>
      </c>
      <c r="AY137" s="260" t="s">
        <v>130</v>
      </c>
    </row>
    <row r="138" s="14" customFormat="1">
      <c r="A138" s="14"/>
      <c r="B138" s="261"/>
      <c r="C138" s="262"/>
      <c r="D138" s="252" t="s">
        <v>138</v>
      </c>
      <c r="E138" s="263" t="s">
        <v>1</v>
      </c>
      <c r="F138" s="264" t="s">
        <v>87</v>
      </c>
      <c r="G138" s="262"/>
      <c r="H138" s="265">
        <v>2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1" t="s">
        <v>138</v>
      </c>
      <c r="AU138" s="271" t="s">
        <v>87</v>
      </c>
      <c r="AV138" s="14" t="s">
        <v>87</v>
      </c>
      <c r="AW138" s="14" t="s">
        <v>32</v>
      </c>
      <c r="AX138" s="14" t="s">
        <v>84</v>
      </c>
      <c r="AY138" s="271" t="s">
        <v>130</v>
      </c>
    </row>
    <row r="139" s="2" customFormat="1" ht="21.75" customHeight="1">
      <c r="A139" s="38"/>
      <c r="B139" s="39"/>
      <c r="C139" s="236" t="s">
        <v>159</v>
      </c>
      <c r="D139" s="236" t="s">
        <v>132</v>
      </c>
      <c r="E139" s="237" t="s">
        <v>455</v>
      </c>
      <c r="F139" s="238" t="s">
        <v>456</v>
      </c>
      <c r="G139" s="239" t="s">
        <v>457</v>
      </c>
      <c r="H139" s="240">
        <v>120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41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136</v>
      </c>
      <c r="AT139" s="248" t="s">
        <v>132</v>
      </c>
      <c r="AU139" s="248" t="s">
        <v>87</v>
      </c>
      <c r="AY139" s="17" t="s">
        <v>130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136</v>
      </c>
      <c r="BM139" s="248" t="s">
        <v>458</v>
      </c>
    </row>
    <row r="140" s="13" customFormat="1">
      <c r="A140" s="13"/>
      <c r="B140" s="250"/>
      <c r="C140" s="251"/>
      <c r="D140" s="252" t="s">
        <v>138</v>
      </c>
      <c r="E140" s="253" t="s">
        <v>1</v>
      </c>
      <c r="F140" s="254" t="s">
        <v>459</v>
      </c>
      <c r="G140" s="251"/>
      <c r="H140" s="253" t="s">
        <v>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138</v>
      </c>
      <c r="AU140" s="260" t="s">
        <v>87</v>
      </c>
      <c r="AV140" s="13" t="s">
        <v>84</v>
      </c>
      <c r="AW140" s="13" t="s">
        <v>32</v>
      </c>
      <c r="AX140" s="13" t="s">
        <v>76</v>
      </c>
      <c r="AY140" s="260" t="s">
        <v>130</v>
      </c>
    </row>
    <row r="141" s="14" customFormat="1">
      <c r="A141" s="14"/>
      <c r="B141" s="261"/>
      <c r="C141" s="262"/>
      <c r="D141" s="252" t="s">
        <v>138</v>
      </c>
      <c r="E141" s="263" t="s">
        <v>1</v>
      </c>
      <c r="F141" s="264" t="s">
        <v>460</v>
      </c>
      <c r="G141" s="262"/>
      <c r="H141" s="265">
        <v>120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138</v>
      </c>
      <c r="AU141" s="271" t="s">
        <v>87</v>
      </c>
      <c r="AV141" s="14" t="s">
        <v>87</v>
      </c>
      <c r="AW141" s="14" t="s">
        <v>32</v>
      </c>
      <c r="AX141" s="14" t="s">
        <v>84</v>
      </c>
      <c r="AY141" s="271" t="s">
        <v>130</v>
      </c>
    </row>
    <row r="142" s="2" customFormat="1" ht="21.75" customHeight="1">
      <c r="A142" s="38"/>
      <c r="B142" s="39"/>
      <c r="C142" s="236" t="s">
        <v>165</v>
      </c>
      <c r="D142" s="236" t="s">
        <v>132</v>
      </c>
      <c r="E142" s="237" t="s">
        <v>461</v>
      </c>
      <c r="F142" s="238" t="s">
        <v>462</v>
      </c>
      <c r="G142" s="239" t="s">
        <v>463</v>
      </c>
      <c r="H142" s="240">
        <v>15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136</v>
      </c>
      <c r="AT142" s="248" t="s">
        <v>132</v>
      </c>
      <c r="AU142" s="248" t="s">
        <v>87</v>
      </c>
      <c r="AY142" s="17" t="s">
        <v>130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136</v>
      </c>
      <c r="BM142" s="248" t="s">
        <v>464</v>
      </c>
    </row>
    <row r="143" s="13" customFormat="1">
      <c r="A143" s="13"/>
      <c r="B143" s="250"/>
      <c r="C143" s="251"/>
      <c r="D143" s="252" t="s">
        <v>138</v>
      </c>
      <c r="E143" s="253" t="s">
        <v>1</v>
      </c>
      <c r="F143" s="254" t="s">
        <v>465</v>
      </c>
      <c r="G143" s="251"/>
      <c r="H143" s="253" t="s">
        <v>1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138</v>
      </c>
      <c r="AU143" s="260" t="s">
        <v>87</v>
      </c>
      <c r="AV143" s="13" t="s">
        <v>84</v>
      </c>
      <c r="AW143" s="13" t="s">
        <v>32</v>
      </c>
      <c r="AX143" s="13" t="s">
        <v>76</v>
      </c>
      <c r="AY143" s="260" t="s">
        <v>130</v>
      </c>
    </row>
    <row r="144" s="14" customFormat="1">
      <c r="A144" s="14"/>
      <c r="B144" s="261"/>
      <c r="C144" s="262"/>
      <c r="D144" s="252" t="s">
        <v>138</v>
      </c>
      <c r="E144" s="263" t="s">
        <v>1</v>
      </c>
      <c r="F144" s="264" t="s">
        <v>8</v>
      </c>
      <c r="G144" s="262"/>
      <c r="H144" s="265">
        <v>15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138</v>
      </c>
      <c r="AU144" s="271" t="s">
        <v>87</v>
      </c>
      <c r="AV144" s="14" t="s">
        <v>87</v>
      </c>
      <c r="AW144" s="14" t="s">
        <v>32</v>
      </c>
      <c r="AX144" s="14" t="s">
        <v>84</v>
      </c>
      <c r="AY144" s="271" t="s">
        <v>130</v>
      </c>
    </row>
    <row r="145" s="2" customFormat="1" ht="21.75" customHeight="1">
      <c r="A145" s="38"/>
      <c r="B145" s="39"/>
      <c r="C145" s="236" t="s">
        <v>171</v>
      </c>
      <c r="D145" s="236" t="s">
        <v>132</v>
      </c>
      <c r="E145" s="237" t="s">
        <v>274</v>
      </c>
      <c r="F145" s="238" t="s">
        <v>275</v>
      </c>
      <c r="G145" s="239" t="s">
        <v>220</v>
      </c>
      <c r="H145" s="240">
        <v>6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41</v>
      </c>
      <c r="O145" s="91"/>
      <c r="P145" s="246">
        <f>O145*H145</f>
        <v>0</v>
      </c>
      <c r="Q145" s="246">
        <v>0.036900000000000002</v>
      </c>
      <c r="R145" s="246">
        <f>Q145*H145</f>
        <v>0.22140000000000001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136</v>
      </c>
      <c r="AT145" s="248" t="s">
        <v>132</v>
      </c>
      <c r="AU145" s="248" t="s">
        <v>87</v>
      </c>
      <c r="AY145" s="17" t="s">
        <v>130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136</v>
      </c>
      <c r="BM145" s="248" t="s">
        <v>466</v>
      </c>
    </row>
    <row r="146" s="13" customFormat="1">
      <c r="A146" s="13"/>
      <c r="B146" s="250"/>
      <c r="C146" s="251"/>
      <c r="D146" s="252" t="s">
        <v>138</v>
      </c>
      <c r="E146" s="253" t="s">
        <v>1</v>
      </c>
      <c r="F146" s="254" t="s">
        <v>467</v>
      </c>
      <c r="G146" s="251"/>
      <c r="H146" s="253" t="s">
        <v>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138</v>
      </c>
      <c r="AU146" s="260" t="s">
        <v>87</v>
      </c>
      <c r="AV146" s="13" t="s">
        <v>84</v>
      </c>
      <c r="AW146" s="13" t="s">
        <v>32</v>
      </c>
      <c r="AX146" s="13" t="s">
        <v>76</v>
      </c>
      <c r="AY146" s="260" t="s">
        <v>130</v>
      </c>
    </row>
    <row r="147" s="14" customFormat="1">
      <c r="A147" s="14"/>
      <c r="B147" s="261"/>
      <c r="C147" s="262"/>
      <c r="D147" s="252" t="s">
        <v>138</v>
      </c>
      <c r="E147" s="263" t="s">
        <v>1</v>
      </c>
      <c r="F147" s="264" t="s">
        <v>468</v>
      </c>
      <c r="G147" s="262"/>
      <c r="H147" s="265">
        <v>6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138</v>
      </c>
      <c r="AU147" s="271" t="s">
        <v>87</v>
      </c>
      <c r="AV147" s="14" t="s">
        <v>87</v>
      </c>
      <c r="AW147" s="14" t="s">
        <v>32</v>
      </c>
      <c r="AX147" s="14" t="s">
        <v>84</v>
      </c>
      <c r="AY147" s="271" t="s">
        <v>130</v>
      </c>
    </row>
    <row r="148" s="2" customFormat="1" ht="21.75" customHeight="1">
      <c r="A148" s="38"/>
      <c r="B148" s="39"/>
      <c r="C148" s="236" t="s">
        <v>176</v>
      </c>
      <c r="D148" s="236" t="s">
        <v>132</v>
      </c>
      <c r="E148" s="237" t="s">
        <v>469</v>
      </c>
      <c r="F148" s="238" t="s">
        <v>470</v>
      </c>
      <c r="G148" s="239" t="s">
        <v>144</v>
      </c>
      <c r="H148" s="240">
        <v>5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41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136</v>
      </c>
      <c r="AT148" s="248" t="s">
        <v>132</v>
      </c>
      <c r="AU148" s="248" t="s">
        <v>87</v>
      </c>
      <c r="AY148" s="17" t="s">
        <v>130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136</v>
      </c>
      <c r="BM148" s="248" t="s">
        <v>471</v>
      </c>
    </row>
    <row r="149" s="13" customFormat="1">
      <c r="A149" s="13"/>
      <c r="B149" s="250"/>
      <c r="C149" s="251"/>
      <c r="D149" s="252" t="s">
        <v>138</v>
      </c>
      <c r="E149" s="253" t="s">
        <v>1</v>
      </c>
      <c r="F149" s="254" t="s">
        <v>472</v>
      </c>
      <c r="G149" s="251"/>
      <c r="H149" s="253" t="s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138</v>
      </c>
      <c r="AU149" s="260" t="s">
        <v>87</v>
      </c>
      <c r="AV149" s="13" t="s">
        <v>84</v>
      </c>
      <c r="AW149" s="13" t="s">
        <v>32</v>
      </c>
      <c r="AX149" s="13" t="s">
        <v>76</v>
      </c>
      <c r="AY149" s="260" t="s">
        <v>130</v>
      </c>
    </row>
    <row r="150" s="14" customFormat="1">
      <c r="A150" s="14"/>
      <c r="B150" s="261"/>
      <c r="C150" s="262"/>
      <c r="D150" s="252" t="s">
        <v>138</v>
      </c>
      <c r="E150" s="263" t="s">
        <v>1</v>
      </c>
      <c r="F150" s="264" t="s">
        <v>159</v>
      </c>
      <c r="G150" s="262"/>
      <c r="H150" s="265">
        <v>5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138</v>
      </c>
      <c r="AU150" s="271" t="s">
        <v>87</v>
      </c>
      <c r="AV150" s="14" t="s">
        <v>87</v>
      </c>
      <c r="AW150" s="14" t="s">
        <v>32</v>
      </c>
      <c r="AX150" s="14" t="s">
        <v>76</v>
      </c>
      <c r="AY150" s="271" t="s">
        <v>130</v>
      </c>
    </row>
    <row r="151" s="2" customFormat="1" ht="21.75" customHeight="1">
      <c r="A151" s="38"/>
      <c r="B151" s="39"/>
      <c r="C151" s="236" t="s">
        <v>183</v>
      </c>
      <c r="D151" s="236" t="s">
        <v>132</v>
      </c>
      <c r="E151" s="237" t="s">
        <v>473</v>
      </c>
      <c r="F151" s="238" t="s">
        <v>474</v>
      </c>
      <c r="G151" s="239" t="s">
        <v>144</v>
      </c>
      <c r="H151" s="240">
        <v>914.32799999999997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41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136</v>
      </c>
      <c r="AT151" s="248" t="s">
        <v>132</v>
      </c>
      <c r="AU151" s="248" t="s">
        <v>87</v>
      </c>
      <c r="AY151" s="17" t="s">
        <v>130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136</v>
      </c>
      <c r="BM151" s="248" t="s">
        <v>475</v>
      </c>
    </row>
    <row r="152" s="13" customFormat="1">
      <c r="A152" s="13"/>
      <c r="B152" s="250"/>
      <c r="C152" s="251"/>
      <c r="D152" s="252" t="s">
        <v>138</v>
      </c>
      <c r="E152" s="253" t="s">
        <v>1</v>
      </c>
      <c r="F152" s="254" t="s">
        <v>476</v>
      </c>
      <c r="G152" s="251"/>
      <c r="H152" s="253" t="s">
        <v>1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138</v>
      </c>
      <c r="AU152" s="260" t="s">
        <v>87</v>
      </c>
      <c r="AV152" s="13" t="s">
        <v>84</v>
      </c>
      <c r="AW152" s="13" t="s">
        <v>32</v>
      </c>
      <c r="AX152" s="13" t="s">
        <v>76</v>
      </c>
      <c r="AY152" s="260" t="s">
        <v>130</v>
      </c>
    </row>
    <row r="153" s="14" customFormat="1">
      <c r="A153" s="14"/>
      <c r="B153" s="261"/>
      <c r="C153" s="262"/>
      <c r="D153" s="252" t="s">
        <v>138</v>
      </c>
      <c r="E153" s="263" t="s">
        <v>1</v>
      </c>
      <c r="F153" s="264" t="s">
        <v>477</v>
      </c>
      <c r="G153" s="262"/>
      <c r="H153" s="265">
        <v>914.32799999999997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138</v>
      </c>
      <c r="AU153" s="271" t="s">
        <v>87</v>
      </c>
      <c r="AV153" s="14" t="s">
        <v>87</v>
      </c>
      <c r="AW153" s="14" t="s">
        <v>32</v>
      </c>
      <c r="AX153" s="14" t="s">
        <v>76</v>
      </c>
      <c r="AY153" s="271" t="s">
        <v>130</v>
      </c>
    </row>
    <row r="154" s="15" customFormat="1">
      <c r="A154" s="15"/>
      <c r="B154" s="272"/>
      <c r="C154" s="273"/>
      <c r="D154" s="252" t="s">
        <v>138</v>
      </c>
      <c r="E154" s="274" t="s">
        <v>1</v>
      </c>
      <c r="F154" s="275" t="s">
        <v>141</v>
      </c>
      <c r="G154" s="273"/>
      <c r="H154" s="276">
        <v>914.32799999999997</v>
      </c>
      <c r="I154" s="277"/>
      <c r="J154" s="273"/>
      <c r="K154" s="273"/>
      <c r="L154" s="278"/>
      <c r="M154" s="279"/>
      <c r="N154" s="280"/>
      <c r="O154" s="280"/>
      <c r="P154" s="280"/>
      <c r="Q154" s="280"/>
      <c r="R154" s="280"/>
      <c r="S154" s="280"/>
      <c r="T154" s="28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2" t="s">
        <v>138</v>
      </c>
      <c r="AU154" s="282" t="s">
        <v>87</v>
      </c>
      <c r="AV154" s="15" t="s">
        <v>136</v>
      </c>
      <c r="AW154" s="15" t="s">
        <v>32</v>
      </c>
      <c r="AX154" s="15" t="s">
        <v>84</v>
      </c>
      <c r="AY154" s="282" t="s">
        <v>130</v>
      </c>
    </row>
    <row r="155" s="2" customFormat="1" ht="21.75" customHeight="1">
      <c r="A155" s="38"/>
      <c r="B155" s="39"/>
      <c r="C155" s="236" t="s">
        <v>187</v>
      </c>
      <c r="D155" s="236" t="s">
        <v>132</v>
      </c>
      <c r="E155" s="237" t="s">
        <v>478</v>
      </c>
      <c r="F155" s="238" t="s">
        <v>479</v>
      </c>
      <c r="G155" s="239" t="s">
        <v>144</v>
      </c>
      <c r="H155" s="240">
        <v>457.16399999999999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41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136</v>
      </c>
      <c r="AT155" s="248" t="s">
        <v>132</v>
      </c>
      <c r="AU155" s="248" t="s">
        <v>87</v>
      </c>
      <c r="AY155" s="17" t="s">
        <v>130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136</v>
      </c>
      <c r="BM155" s="248" t="s">
        <v>480</v>
      </c>
    </row>
    <row r="156" s="13" customFormat="1">
      <c r="A156" s="13"/>
      <c r="B156" s="250"/>
      <c r="C156" s="251"/>
      <c r="D156" s="252" t="s">
        <v>138</v>
      </c>
      <c r="E156" s="253" t="s">
        <v>1</v>
      </c>
      <c r="F156" s="254" t="s">
        <v>481</v>
      </c>
      <c r="G156" s="251"/>
      <c r="H156" s="253" t="s">
        <v>1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138</v>
      </c>
      <c r="AU156" s="260" t="s">
        <v>87</v>
      </c>
      <c r="AV156" s="13" t="s">
        <v>84</v>
      </c>
      <c r="AW156" s="13" t="s">
        <v>32</v>
      </c>
      <c r="AX156" s="13" t="s">
        <v>76</v>
      </c>
      <c r="AY156" s="260" t="s">
        <v>130</v>
      </c>
    </row>
    <row r="157" s="14" customFormat="1">
      <c r="A157" s="14"/>
      <c r="B157" s="261"/>
      <c r="C157" s="262"/>
      <c r="D157" s="252" t="s">
        <v>138</v>
      </c>
      <c r="E157" s="263" t="s">
        <v>1</v>
      </c>
      <c r="F157" s="264" t="s">
        <v>477</v>
      </c>
      <c r="G157" s="262"/>
      <c r="H157" s="265">
        <v>914.32799999999997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1" t="s">
        <v>138</v>
      </c>
      <c r="AU157" s="271" t="s">
        <v>87</v>
      </c>
      <c r="AV157" s="14" t="s">
        <v>87</v>
      </c>
      <c r="AW157" s="14" t="s">
        <v>32</v>
      </c>
      <c r="AX157" s="14" t="s">
        <v>76</v>
      </c>
      <c r="AY157" s="271" t="s">
        <v>130</v>
      </c>
    </row>
    <row r="158" s="15" customFormat="1">
      <c r="A158" s="15"/>
      <c r="B158" s="272"/>
      <c r="C158" s="273"/>
      <c r="D158" s="252" t="s">
        <v>138</v>
      </c>
      <c r="E158" s="274" t="s">
        <v>1</v>
      </c>
      <c r="F158" s="275" t="s">
        <v>141</v>
      </c>
      <c r="G158" s="273"/>
      <c r="H158" s="276">
        <v>914.32799999999997</v>
      </c>
      <c r="I158" s="277"/>
      <c r="J158" s="273"/>
      <c r="K158" s="273"/>
      <c r="L158" s="278"/>
      <c r="M158" s="279"/>
      <c r="N158" s="280"/>
      <c r="O158" s="280"/>
      <c r="P158" s="280"/>
      <c r="Q158" s="280"/>
      <c r="R158" s="280"/>
      <c r="S158" s="280"/>
      <c r="T158" s="28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2" t="s">
        <v>138</v>
      </c>
      <c r="AU158" s="282" t="s">
        <v>87</v>
      </c>
      <c r="AV158" s="15" t="s">
        <v>136</v>
      </c>
      <c r="AW158" s="15" t="s">
        <v>32</v>
      </c>
      <c r="AX158" s="15" t="s">
        <v>84</v>
      </c>
      <c r="AY158" s="282" t="s">
        <v>130</v>
      </c>
    </row>
    <row r="159" s="14" customFormat="1">
      <c r="A159" s="14"/>
      <c r="B159" s="261"/>
      <c r="C159" s="262"/>
      <c r="D159" s="252" t="s">
        <v>138</v>
      </c>
      <c r="E159" s="262"/>
      <c r="F159" s="264" t="s">
        <v>482</v>
      </c>
      <c r="G159" s="262"/>
      <c r="H159" s="265">
        <v>457.16399999999999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138</v>
      </c>
      <c r="AU159" s="271" t="s">
        <v>87</v>
      </c>
      <c r="AV159" s="14" t="s">
        <v>87</v>
      </c>
      <c r="AW159" s="14" t="s">
        <v>4</v>
      </c>
      <c r="AX159" s="14" t="s">
        <v>84</v>
      </c>
      <c r="AY159" s="271" t="s">
        <v>130</v>
      </c>
    </row>
    <row r="160" s="2" customFormat="1" ht="16.5" customHeight="1">
      <c r="A160" s="38"/>
      <c r="B160" s="39"/>
      <c r="C160" s="236" t="s">
        <v>191</v>
      </c>
      <c r="D160" s="236" t="s">
        <v>132</v>
      </c>
      <c r="E160" s="237" t="s">
        <v>483</v>
      </c>
      <c r="F160" s="238" t="s">
        <v>484</v>
      </c>
      <c r="G160" s="239" t="s">
        <v>144</v>
      </c>
      <c r="H160" s="240">
        <v>126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41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136</v>
      </c>
      <c r="AT160" s="248" t="s">
        <v>132</v>
      </c>
      <c r="AU160" s="248" t="s">
        <v>87</v>
      </c>
      <c r="AY160" s="17" t="s">
        <v>130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136</v>
      </c>
      <c r="BM160" s="248" t="s">
        <v>485</v>
      </c>
    </row>
    <row r="161" s="13" customFormat="1">
      <c r="A161" s="13"/>
      <c r="B161" s="250"/>
      <c r="C161" s="251"/>
      <c r="D161" s="252" t="s">
        <v>138</v>
      </c>
      <c r="E161" s="253" t="s">
        <v>1</v>
      </c>
      <c r="F161" s="254" t="s">
        <v>486</v>
      </c>
      <c r="G161" s="251"/>
      <c r="H161" s="253" t="s">
        <v>1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138</v>
      </c>
      <c r="AU161" s="260" t="s">
        <v>87</v>
      </c>
      <c r="AV161" s="13" t="s">
        <v>84</v>
      </c>
      <c r="AW161" s="13" t="s">
        <v>32</v>
      </c>
      <c r="AX161" s="13" t="s">
        <v>76</v>
      </c>
      <c r="AY161" s="260" t="s">
        <v>130</v>
      </c>
    </row>
    <row r="162" s="14" customFormat="1">
      <c r="A162" s="14"/>
      <c r="B162" s="261"/>
      <c r="C162" s="262"/>
      <c r="D162" s="252" t="s">
        <v>138</v>
      </c>
      <c r="E162" s="263" t="s">
        <v>1</v>
      </c>
      <c r="F162" s="264" t="s">
        <v>487</v>
      </c>
      <c r="G162" s="262"/>
      <c r="H162" s="265">
        <v>126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138</v>
      </c>
      <c r="AU162" s="271" t="s">
        <v>87</v>
      </c>
      <c r="AV162" s="14" t="s">
        <v>87</v>
      </c>
      <c r="AW162" s="14" t="s">
        <v>32</v>
      </c>
      <c r="AX162" s="14" t="s">
        <v>84</v>
      </c>
      <c r="AY162" s="271" t="s">
        <v>130</v>
      </c>
    </row>
    <row r="163" s="2" customFormat="1" ht="16.5" customHeight="1">
      <c r="A163" s="38"/>
      <c r="B163" s="39"/>
      <c r="C163" s="236" t="s">
        <v>195</v>
      </c>
      <c r="D163" s="236" t="s">
        <v>132</v>
      </c>
      <c r="E163" s="237" t="s">
        <v>488</v>
      </c>
      <c r="F163" s="238" t="s">
        <v>489</v>
      </c>
      <c r="G163" s="239" t="s">
        <v>144</v>
      </c>
      <c r="H163" s="240">
        <v>63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41</v>
      </c>
      <c r="O163" s="91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136</v>
      </c>
      <c r="AT163" s="248" t="s">
        <v>132</v>
      </c>
      <c r="AU163" s="248" t="s">
        <v>87</v>
      </c>
      <c r="AY163" s="17" t="s">
        <v>130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84</v>
      </c>
      <c r="BK163" s="249">
        <f>ROUND(I163*H163,2)</f>
        <v>0</v>
      </c>
      <c r="BL163" s="17" t="s">
        <v>136</v>
      </c>
      <c r="BM163" s="248" t="s">
        <v>490</v>
      </c>
    </row>
    <row r="164" s="13" customFormat="1">
      <c r="A164" s="13"/>
      <c r="B164" s="250"/>
      <c r="C164" s="251"/>
      <c r="D164" s="252" t="s">
        <v>138</v>
      </c>
      <c r="E164" s="253" t="s">
        <v>1</v>
      </c>
      <c r="F164" s="254" t="s">
        <v>491</v>
      </c>
      <c r="G164" s="251"/>
      <c r="H164" s="253" t="s">
        <v>1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138</v>
      </c>
      <c r="AU164" s="260" t="s">
        <v>87</v>
      </c>
      <c r="AV164" s="13" t="s">
        <v>84</v>
      </c>
      <c r="AW164" s="13" t="s">
        <v>32</v>
      </c>
      <c r="AX164" s="13" t="s">
        <v>76</v>
      </c>
      <c r="AY164" s="260" t="s">
        <v>130</v>
      </c>
    </row>
    <row r="165" s="14" customFormat="1">
      <c r="A165" s="14"/>
      <c r="B165" s="261"/>
      <c r="C165" s="262"/>
      <c r="D165" s="252" t="s">
        <v>138</v>
      </c>
      <c r="E165" s="263" t="s">
        <v>1</v>
      </c>
      <c r="F165" s="264" t="s">
        <v>487</v>
      </c>
      <c r="G165" s="262"/>
      <c r="H165" s="265">
        <v>126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138</v>
      </c>
      <c r="AU165" s="271" t="s">
        <v>87</v>
      </c>
      <c r="AV165" s="14" t="s">
        <v>87</v>
      </c>
      <c r="AW165" s="14" t="s">
        <v>32</v>
      </c>
      <c r="AX165" s="14" t="s">
        <v>84</v>
      </c>
      <c r="AY165" s="271" t="s">
        <v>130</v>
      </c>
    </row>
    <row r="166" s="14" customFormat="1">
      <c r="A166" s="14"/>
      <c r="B166" s="261"/>
      <c r="C166" s="262"/>
      <c r="D166" s="252" t="s">
        <v>138</v>
      </c>
      <c r="E166" s="262"/>
      <c r="F166" s="264" t="s">
        <v>492</v>
      </c>
      <c r="G166" s="262"/>
      <c r="H166" s="265">
        <v>63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138</v>
      </c>
      <c r="AU166" s="271" t="s">
        <v>87</v>
      </c>
      <c r="AV166" s="14" t="s">
        <v>87</v>
      </c>
      <c r="AW166" s="14" t="s">
        <v>4</v>
      </c>
      <c r="AX166" s="14" t="s">
        <v>84</v>
      </c>
      <c r="AY166" s="271" t="s">
        <v>130</v>
      </c>
    </row>
    <row r="167" s="2" customFormat="1" ht="16.5" customHeight="1">
      <c r="A167" s="38"/>
      <c r="B167" s="39"/>
      <c r="C167" s="236" t="s">
        <v>201</v>
      </c>
      <c r="D167" s="236" t="s">
        <v>132</v>
      </c>
      <c r="E167" s="237" t="s">
        <v>493</v>
      </c>
      <c r="F167" s="238" t="s">
        <v>494</v>
      </c>
      <c r="G167" s="239" t="s">
        <v>135</v>
      </c>
      <c r="H167" s="240">
        <v>1025.9200000000001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41</v>
      </c>
      <c r="O167" s="91"/>
      <c r="P167" s="246">
        <f>O167*H167</f>
        <v>0</v>
      </c>
      <c r="Q167" s="246">
        <v>0.0020100000000000001</v>
      </c>
      <c r="R167" s="246">
        <f>Q167*H167</f>
        <v>2.0620992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136</v>
      </c>
      <c r="AT167" s="248" t="s">
        <v>132</v>
      </c>
      <c r="AU167" s="248" t="s">
        <v>87</v>
      </c>
      <c r="AY167" s="17" t="s">
        <v>130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84</v>
      </c>
      <c r="BK167" s="249">
        <f>ROUND(I167*H167,2)</f>
        <v>0</v>
      </c>
      <c r="BL167" s="17" t="s">
        <v>136</v>
      </c>
      <c r="BM167" s="248" t="s">
        <v>495</v>
      </c>
    </row>
    <row r="168" s="13" customFormat="1">
      <c r="A168" s="13"/>
      <c r="B168" s="250"/>
      <c r="C168" s="251"/>
      <c r="D168" s="252" t="s">
        <v>138</v>
      </c>
      <c r="E168" s="253" t="s">
        <v>1</v>
      </c>
      <c r="F168" s="254" t="s">
        <v>496</v>
      </c>
      <c r="G168" s="251"/>
      <c r="H168" s="253" t="s">
        <v>1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138</v>
      </c>
      <c r="AU168" s="260" t="s">
        <v>87</v>
      </c>
      <c r="AV168" s="13" t="s">
        <v>84</v>
      </c>
      <c r="AW168" s="13" t="s">
        <v>32</v>
      </c>
      <c r="AX168" s="13" t="s">
        <v>76</v>
      </c>
      <c r="AY168" s="260" t="s">
        <v>130</v>
      </c>
    </row>
    <row r="169" s="14" customFormat="1">
      <c r="A169" s="14"/>
      <c r="B169" s="261"/>
      <c r="C169" s="262"/>
      <c r="D169" s="252" t="s">
        <v>138</v>
      </c>
      <c r="E169" s="263" t="s">
        <v>1</v>
      </c>
      <c r="F169" s="264" t="s">
        <v>497</v>
      </c>
      <c r="G169" s="262"/>
      <c r="H169" s="265">
        <v>1025.9200000000001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1" t="s">
        <v>138</v>
      </c>
      <c r="AU169" s="271" t="s">
        <v>87</v>
      </c>
      <c r="AV169" s="14" t="s">
        <v>87</v>
      </c>
      <c r="AW169" s="14" t="s">
        <v>32</v>
      </c>
      <c r="AX169" s="14" t="s">
        <v>84</v>
      </c>
      <c r="AY169" s="271" t="s">
        <v>130</v>
      </c>
    </row>
    <row r="170" s="2" customFormat="1" ht="21.75" customHeight="1">
      <c r="A170" s="38"/>
      <c r="B170" s="39"/>
      <c r="C170" s="236" t="s">
        <v>207</v>
      </c>
      <c r="D170" s="236" t="s">
        <v>132</v>
      </c>
      <c r="E170" s="237" t="s">
        <v>498</v>
      </c>
      <c r="F170" s="238" t="s">
        <v>499</v>
      </c>
      <c r="G170" s="239" t="s">
        <v>135</v>
      </c>
      <c r="H170" s="240">
        <v>1025.9200000000001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41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136</v>
      </c>
      <c r="AT170" s="248" t="s">
        <v>132</v>
      </c>
      <c r="AU170" s="248" t="s">
        <v>87</v>
      </c>
      <c r="AY170" s="17" t="s">
        <v>130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84</v>
      </c>
      <c r="BK170" s="249">
        <f>ROUND(I170*H170,2)</f>
        <v>0</v>
      </c>
      <c r="BL170" s="17" t="s">
        <v>136</v>
      </c>
      <c r="BM170" s="248" t="s">
        <v>500</v>
      </c>
    </row>
    <row r="171" s="13" customFormat="1">
      <c r="A171" s="13"/>
      <c r="B171" s="250"/>
      <c r="C171" s="251"/>
      <c r="D171" s="252" t="s">
        <v>138</v>
      </c>
      <c r="E171" s="253" t="s">
        <v>1</v>
      </c>
      <c r="F171" s="254" t="s">
        <v>501</v>
      </c>
      <c r="G171" s="251"/>
      <c r="H171" s="253" t="s">
        <v>1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138</v>
      </c>
      <c r="AU171" s="260" t="s">
        <v>87</v>
      </c>
      <c r="AV171" s="13" t="s">
        <v>84</v>
      </c>
      <c r="AW171" s="13" t="s">
        <v>32</v>
      </c>
      <c r="AX171" s="13" t="s">
        <v>76</v>
      </c>
      <c r="AY171" s="260" t="s">
        <v>130</v>
      </c>
    </row>
    <row r="172" s="14" customFormat="1">
      <c r="A172" s="14"/>
      <c r="B172" s="261"/>
      <c r="C172" s="262"/>
      <c r="D172" s="252" t="s">
        <v>138</v>
      </c>
      <c r="E172" s="263" t="s">
        <v>1</v>
      </c>
      <c r="F172" s="264" t="s">
        <v>497</v>
      </c>
      <c r="G172" s="262"/>
      <c r="H172" s="265">
        <v>1025.9200000000001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138</v>
      </c>
      <c r="AU172" s="271" t="s">
        <v>87</v>
      </c>
      <c r="AV172" s="14" t="s">
        <v>87</v>
      </c>
      <c r="AW172" s="14" t="s">
        <v>32</v>
      </c>
      <c r="AX172" s="14" t="s">
        <v>84</v>
      </c>
      <c r="AY172" s="271" t="s">
        <v>130</v>
      </c>
    </row>
    <row r="173" s="2" customFormat="1" ht="21.75" customHeight="1">
      <c r="A173" s="38"/>
      <c r="B173" s="39"/>
      <c r="C173" s="236" t="s">
        <v>8</v>
      </c>
      <c r="D173" s="236" t="s">
        <v>132</v>
      </c>
      <c r="E173" s="237" t="s">
        <v>502</v>
      </c>
      <c r="F173" s="238" t="s">
        <v>503</v>
      </c>
      <c r="G173" s="239" t="s">
        <v>144</v>
      </c>
      <c r="H173" s="240">
        <v>520.16399999999999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41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136</v>
      </c>
      <c r="AT173" s="248" t="s">
        <v>132</v>
      </c>
      <c r="AU173" s="248" t="s">
        <v>87</v>
      </c>
      <c r="AY173" s="17" t="s">
        <v>130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84</v>
      </c>
      <c r="BK173" s="249">
        <f>ROUND(I173*H173,2)</f>
        <v>0</v>
      </c>
      <c r="BL173" s="17" t="s">
        <v>136</v>
      </c>
      <c r="BM173" s="248" t="s">
        <v>504</v>
      </c>
    </row>
    <row r="174" s="13" customFormat="1">
      <c r="A174" s="13"/>
      <c r="B174" s="250"/>
      <c r="C174" s="251"/>
      <c r="D174" s="252" t="s">
        <v>138</v>
      </c>
      <c r="E174" s="253" t="s">
        <v>1</v>
      </c>
      <c r="F174" s="254" t="s">
        <v>486</v>
      </c>
      <c r="G174" s="251"/>
      <c r="H174" s="253" t="s">
        <v>1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138</v>
      </c>
      <c r="AU174" s="260" t="s">
        <v>87</v>
      </c>
      <c r="AV174" s="13" t="s">
        <v>84</v>
      </c>
      <c r="AW174" s="13" t="s">
        <v>32</v>
      </c>
      <c r="AX174" s="13" t="s">
        <v>76</v>
      </c>
      <c r="AY174" s="260" t="s">
        <v>130</v>
      </c>
    </row>
    <row r="175" s="14" customFormat="1">
      <c r="A175" s="14"/>
      <c r="B175" s="261"/>
      <c r="C175" s="262"/>
      <c r="D175" s="252" t="s">
        <v>138</v>
      </c>
      <c r="E175" s="263" t="s">
        <v>1</v>
      </c>
      <c r="F175" s="264" t="s">
        <v>487</v>
      </c>
      <c r="G175" s="262"/>
      <c r="H175" s="265">
        <v>126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138</v>
      </c>
      <c r="AU175" s="271" t="s">
        <v>87</v>
      </c>
      <c r="AV175" s="14" t="s">
        <v>87</v>
      </c>
      <c r="AW175" s="14" t="s">
        <v>32</v>
      </c>
      <c r="AX175" s="14" t="s">
        <v>76</v>
      </c>
      <c r="AY175" s="271" t="s">
        <v>130</v>
      </c>
    </row>
    <row r="176" s="13" customFormat="1">
      <c r="A176" s="13"/>
      <c r="B176" s="250"/>
      <c r="C176" s="251"/>
      <c r="D176" s="252" t="s">
        <v>138</v>
      </c>
      <c r="E176" s="253" t="s">
        <v>1</v>
      </c>
      <c r="F176" s="254" t="s">
        <v>476</v>
      </c>
      <c r="G176" s="251"/>
      <c r="H176" s="253" t="s">
        <v>1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138</v>
      </c>
      <c r="AU176" s="260" t="s">
        <v>87</v>
      </c>
      <c r="AV176" s="13" t="s">
        <v>84</v>
      </c>
      <c r="AW176" s="13" t="s">
        <v>32</v>
      </c>
      <c r="AX176" s="13" t="s">
        <v>76</v>
      </c>
      <c r="AY176" s="260" t="s">
        <v>130</v>
      </c>
    </row>
    <row r="177" s="14" customFormat="1">
      <c r="A177" s="14"/>
      <c r="B177" s="261"/>
      <c r="C177" s="262"/>
      <c r="D177" s="252" t="s">
        <v>138</v>
      </c>
      <c r="E177" s="263" t="s">
        <v>1</v>
      </c>
      <c r="F177" s="264" t="s">
        <v>477</v>
      </c>
      <c r="G177" s="262"/>
      <c r="H177" s="265">
        <v>914.32799999999997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138</v>
      </c>
      <c r="AU177" s="271" t="s">
        <v>87</v>
      </c>
      <c r="AV177" s="14" t="s">
        <v>87</v>
      </c>
      <c r="AW177" s="14" t="s">
        <v>32</v>
      </c>
      <c r="AX177" s="14" t="s">
        <v>76</v>
      </c>
      <c r="AY177" s="271" t="s">
        <v>130</v>
      </c>
    </row>
    <row r="178" s="15" customFormat="1">
      <c r="A178" s="15"/>
      <c r="B178" s="272"/>
      <c r="C178" s="273"/>
      <c r="D178" s="252" t="s">
        <v>138</v>
      </c>
      <c r="E178" s="274" t="s">
        <v>1</v>
      </c>
      <c r="F178" s="275" t="s">
        <v>141</v>
      </c>
      <c r="G178" s="273"/>
      <c r="H178" s="276">
        <v>1040.328</v>
      </c>
      <c r="I178" s="277"/>
      <c r="J178" s="273"/>
      <c r="K178" s="273"/>
      <c r="L178" s="278"/>
      <c r="M178" s="279"/>
      <c r="N178" s="280"/>
      <c r="O178" s="280"/>
      <c r="P178" s="280"/>
      <c r="Q178" s="280"/>
      <c r="R178" s="280"/>
      <c r="S178" s="280"/>
      <c r="T178" s="28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2" t="s">
        <v>138</v>
      </c>
      <c r="AU178" s="282" t="s">
        <v>87</v>
      </c>
      <c r="AV178" s="15" t="s">
        <v>136</v>
      </c>
      <c r="AW178" s="15" t="s">
        <v>32</v>
      </c>
      <c r="AX178" s="15" t="s">
        <v>84</v>
      </c>
      <c r="AY178" s="282" t="s">
        <v>130</v>
      </c>
    </row>
    <row r="179" s="14" customFormat="1">
      <c r="A179" s="14"/>
      <c r="B179" s="261"/>
      <c r="C179" s="262"/>
      <c r="D179" s="252" t="s">
        <v>138</v>
      </c>
      <c r="E179" s="262"/>
      <c r="F179" s="264" t="s">
        <v>505</v>
      </c>
      <c r="G179" s="262"/>
      <c r="H179" s="265">
        <v>520.16399999999999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1" t="s">
        <v>138</v>
      </c>
      <c r="AU179" s="271" t="s">
        <v>87</v>
      </c>
      <c r="AV179" s="14" t="s">
        <v>87</v>
      </c>
      <c r="AW179" s="14" t="s">
        <v>4</v>
      </c>
      <c r="AX179" s="14" t="s">
        <v>84</v>
      </c>
      <c r="AY179" s="271" t="s">
        <v>130</v>
      </c>
    </row>
    <row r="180" s="2" customFormat="1" ht="21.75" customHeight="1">
      <c r="A180" s="38"/>
      <c r="B180" s="39"/>
      <c r="C180" s="236" t="s">
        <v>217</v>
      </c>
      <c r="D180" s="236" t="s">
        <v>132</v>
      </c>
      <c r="E180" s="237" t="s">
        <v>184</v>
      </c>
      <c r="F180" s="238" t="s">
        <v>185</v>
      </c>
      <c r="G180" s="239" t="s">
        <v>144</v>
      </c>
      <c r="H180" s="240">
        <v>1040.328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41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136</v>
      </c>
      <c r="AT180" s="248" t="s">
        <v>132</v>
      </c>
      <c r="AU180" s="248" t="s">
        <v>87</v>
      </c>
      <c r="AY180" s="17" t="s">
        <v>130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136</v>
      </c>
      <c r="BM180" s="248" t="s">
        <v>506</v>
      </c>
    </row>
    <row r="181" s="13" customFormat="1">
      <c r="A181" s="13"/>
      <c r="B181" s="250"/>
      <c r="C181" s="251"/>
      <c r="D181" s="252" t="s">
        <v>138</v>
      </c>
      <c r="E181" s="253" t="s">
        <v>1</v>
      </c>
      <c r="F181" s="254" t="s">
        <v>486</v>
      </c>
      <c r="G181" s="251"/>
      <c r="H181" s="253" t="s">
        <v>1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138</v>
      </c>
      <c r="AU181" s="260" t="s">
        <v>87</v>
      </c>
      <c r="AV181" s="13" t="s">
        <v>84</v>
      </c>
      <c r="AW181" s="13" t="s">
        <v>32</v>
      </c>
      <c r="AX181" s="13" t="s">
        <v>76</v>
      </c>
      <c r="AY181" s="260" t="s">
        <v>130</v>
      </c>
    </row>
    <row r="182" s="14" customFormat="1">
      <c r="A182" s="14"/>
      <c r="B182" s="261"/>
      <c r="C182" s="262"/>
      <c r="D182" s="252" t="s">
        <v>138</v>
      </c>
      <c r="E182" s="263" t="s">
        <v>1</v>
      </c>
      <c r="F182" s="264" t="s">
        <v>487</v>
      </c>
      <c r="G182" s="262"/>
      <c r="H182" s="265">
        <v>126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1" t="s">
        <v>138</v>
      </c>
      <c r="AU182" s="271" t="s">
        <v>87</v>
      </c>
      <c r="AV182" s="14" t="s">
        <v>87</v>
      </c>
      <c r="AW182" s="14" t="s">
        <v>32</v>
      </c>
      <c r="AX182" s="14" t="s">
        <v>76</v>
      </c>
      <c r="AY182" s="271" t="s">
        <v>130</v>
      </c>
    </row>
    <row r="183" s="13" customFormat="1">
      <c r="A183" s="13"/>
      <c r="B183" s="250"/>
      <c r="C183" s="251"/>
      <c r="D183" s="252" t="s">
        <v>138</v>
      </c>
      <c r="E183" s="253" t="s">
        <v>1</v>
      </c>
      <c r="F183" s="254" t="s">
        <v>476</v>
      </c>
      <c r="G183" s="251"/>
      <c r="H183" s="253" t="s">
        <v>1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138</v>
      </c>
      <c r="AU183" s="260" t="s">
        <v>87</v>
      </c>
      <c r="AV183" s="13" t="s">
        <v>84</v>
      </c>
      <c r="AW183" s="13" t="s">
        <v>32</v>
      </c>
      <c r="AX183" s="13" t="s">
        <v>76</v>
      </c>
      <c r="AY183" s="260" t="s">
        <v>130</v>
      </c>
    </row>
    <row r="184" s="14" customFormat="1">
      <c r="A184" s="14"/>
      <c r="B184" s="261"/>
      <c r="C184" s="262"/>
      <c r="D184" s="252" t="s">
        <v>138</v>
      </c>
      <c r="E184" s="263" t="s">
        <v>1</v>
      </c>
      <c r="F184" s="264" t="s">
        <v>477</v>
      </c>
      <c r="G184" s="262"/>
      <c r="H184" s="265">
        <v>914.32799999999997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1" t="s">
        <v>138</v>
      </c>
      <c r="AU184" s="271" t="s">
        <v>87</v>
      </c>
      <c r="AV184" s="14" t="s">
        <v>87</v>
      </c>
      <c r="AW184" s="14" t="s">
        <v>32</v>
      </c>
      <c r="AX184" s="14" t="s">
        <v>76</v>
      </c>
      <c r="AY184" s="271" t="s">
        <v>130</v>
      </c>
    </row>
    <row r="185" s="15" customFormat="1">
      <c r="A185" s="15"/>
      <c r="B185" s="272"/>
      <c r="C185" s="273"/>
      <c r="D185" s="252" t="s">
        <v>138</v>
      </c>
      <c r="E185" s="274" t="s">
        <v>1</v>
      </c>
      <c r="F185" s="275" t="s">
        <v>141</v>
      </c>
      <c r="G185" s="273"/>
      <c r="H185" s="276">
        <v>1040.328</v>
      </c>
      <c r="I185" s="277"/>
      <c r="J185" s="273"/>
      <c r="K185" s="273"/>
      <c r="L185" s="278"/>
      <c r="M185" s="279"/>
      <c r="N185" s="280"/>
      <c r="O185" s="280"/>
      <c r="P185" s="280"/>
      <c r="Q185" s="280"/>
      <c r="R185" s="280"/>
      <c r="S185" s="280"/>
      <c r="T185" s="28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2" t="s">
        <v>138</v>
      </c>
      <c r="AU185" s="282" t="s">
        <v>87</v>
      </c>
      <c r="AV185" s="15" t="s">
        <v>136</v>
      </c>
      <c r="AW185" s="15" t="s">
        <v>32</v>
      </c>
      <c r="AX185" s="15" t="s">
        <v>84</v>
      </c>
      <c r="AY185" s="282" t="s">
        <v>130</v>
      </c>
    </row>
    <row r="186" s="2" customFormat="1" ht="21.75" customHeight="1">
      <c r="A186" s="38"/>
      <c r="B186" s="39"/>
      <c r="C186" s="236" t="s">
        <v>224</v>
      </c>
      <c r="D186" s="236" t="s">
        <v>132</v>
      </c>
      <c r="E186" s="237" t="s">
        <v>188</v>
      </c>
      <c r="F186" s="238" t="s">
        <v>189</v>
      </c>
      <c r="G186" s="239" t="s">
        <v>144</v>
      </c>
      <c r="H186" s="240">
        <v>1040.328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41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136</v>
      </c>
      <c r="AT186" s="248" t="s">
        <v>132</v>
      </c>
      <c r="AU186" s="248" t="s">
        <v>87</v>
      </c>
      <c r="AY186" s="17" t="s">
        <v>130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84</v>
      </c>
      <c r="BK186" s="249">
        <f>ROUND(I186*H186,2)</f>
        <v>0</v>
      </c>
      <c r="BL186" s="17" t="s">
        <v>136</v>
      </c>
      <c r="BM186" s="248" t="s">
        <v>507</v>
      </c>
    </row>
    <row r="187" s="13" customFormat="1">
      <c r="A187" s="13"/>
      <c r="B187" s="250"/>
      <c r="C187" s="251"/>
      <c r="D187" s="252" t="s">
        <v>138</v>
      </c>
      <c r="E187" s="253" t="s">
        <v>1</v>
      </c>
      <c r="F187" s="254" t="s">
        <v>486</v>
      </c>
      <c r="G187" s="251"/>
      <c r="H187" s="253" t="s">
        <v>1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138</v>
      </c>
      <c r="AU187" s="260" t="s">
        <v>87</v>
      </c>
      <c r="AV187" s="13" t="s">
        <v>84</v>
      </c>
      <c r="AW187" s="13" t="s">
        <v>32</v>
      </c>
      <c r="AX187" s="13" t="s">
        <v>76</v>
      </c>
      <c r="AY187" s="260" t="s">
        <v>130</v>
      </c>
    </row>
    <row r="188" s="14" customFormat="1">
      <c r="A188" s="14"/>
      <c r="B188" s="261"/>
      <c r="C188" s="262"/>
      <c r="D188" s="252" t="s">
        <v>138</v>
      </c>
      <c r="E188" s="263" t="s">
        <v>1</v>
      </c>
      <c r="F188" s="264" t="s">
        <v>487</v>
      </c>
      <c r="G188" s="262"/>
      <c r="H188" s="265">
        <v>126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1" t="s">
        <v>138</v>
      </c>
      <c r="AU188" s="271" t="s">
        <v>87</v>
      </c>
      <c r="AV188" s="14" t="s">
        <v>87</v>
      </c>
      <c r="AW188" s="14" t="s">
        <v>32</v>
      </c>
      <c r="AX188" s="14" t="s">
        <v>76</v>
      </c>
      <c r="AY188" s="271" t="s">
        <v>130</v>
      </c>
    </row>
    <row r="189" s="13" customFormat="1">
      <c r="A189" s="13"/>
      <c r="B189" s="250"/>
      <c r="C189" s="251"/>
      <c r="D189" s="252" t="s">
        <v>138</v>
      </c>
      <c r="E189" s="253" t="s">
        <v>1</v>
      </c>
      <c r="F189" s="254" t="s">
        <v>476</v>
      </c>
      <c r="G189" s="251"/>
      <c r="H189" s="253" t="s">
        <v>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138</v>
      </c>
      <c r="AU189" s="260" t="s">
        <v>87</v>
      </c>
      <c r="AV189" s="13" t="s">
        <v>84</v>
      </c>
      <c r="AW189" s="13" t="s">
        <v>32</v>
      </c>
      <c r="AX189" s="13" t="s">
        <v>76</v>
      </c>
      <c r="AY189" s="260" t="s">
        <v>130</v>
      </c>
    </row>
    <row r="190" s="14" customFormat="1">
      <c r="A190" s="14"/>
      <c r="B190" s="261"/>
      <c r="C190" s="262"/>
      <c r="D190" s="252" t="s">
        <v>138</v>
      </c>
      <c r="E190" s="263" t="s">
        <v>1</v>
      </c>
      <c r="F190" s="264" t="s">
        <v>477</v>
      </c>
      <c r="G190" s="262"/>
      <c r="H190" s="265">
        <v>914.32799999999997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138</v>
      </c>
      <c r="AU190" s="271" t="s">
        <v>87</v>
      </c>
      <c r="AV190" s="14" t="s">
        <v>87</v>
      </c>
      <c r="AW190" s="14" t="s">
        <v>32</v>
      </c>
      <c r="AX190" s="14" t="s">
        <v>76</v>
      </c>
      <c r="AY190" s="271" t="s">
        <v>130</v>
      </c>
    </row>
    <row r="191" s="15" customFormat="1">
      <c r="A191" s="15"/>
      <c r="B191" s="272"/>
      <c r="C191" s="273"/>
      <c r="D191" s="252" t="s">
        <v>138</v>
      </c>
      <c r="E191" s="274" t="s">
        <v>1</v>
      </c>
      <c r="F191" s="275" t="s">
        <v>141</v>
      </c>
      <c r="G191" s="273"/>
      <c r="H191" s="276">
        <v>1040.328</v>
      </c>
      <c r="I191" s="277"/>
      <c r="J191" s="273"/>
      <c r="K191" s="273"/>
      <c r="L191" s="278"/>
      <c r="M191" s="279"/>
      <c r="N191" s="280"/>
      <c r="O191" s="280"/>
      <c r="P191" s="280"/>
      <c r="Q191" s="280"/>
      <c r="R191" s="280"/>
      <c r="S191" s="280"/>
      <c r="T191" s="28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2" t="s">
        <v>138</v>
      </c>
      <c r="AU191" s="282" t="s">
        <v>87</v>
      </c>
      <c r="AV191" s="15" t="s">
        <v>136</v>
      </c>
      <c r="AW191" s="15" t="s">
        <v>32</v>
      </c>
      <c r="AX191" s="15" t="s">
        <v>84</v>
      </c>
      <c r="AY191" s="282" t="s">
        <v>130</v>
      </c>
    </row>
    <row r="192" s="2" customFormat="1" ht="16.5" customHeight="1">
      <c r="A192" s="38"/>
      <c r="B192" s="39"/>
      <c r="C192" s="236" t="s">
        <v>230</v>
      </c>
      <c r="D192" s="236" t="s">
        <v>132</v>
      </c>
      <c r="E192" s="237" t="s">
        <v>177</v>
      </c>
      <c r="F192" s="238" t="s">
        <v>178</v>
      </c>
      <c r="G192" s="239" t="s">
        <v>144</v>
      </c>
      <c r="H192" s="240">
        <v>1040.328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41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136</v>
      </c>
      <c r="AT192" s="248" t="s">
        <v>132</v>
      </c>
      <c r="AU192" s="248" t="s">
        <v>87</v>
      </c>
      <c r="AY192" s="17" t="s">
        <v>130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84</v>
      </c>
      <c r="BK192" s="249">
        <f>ROUND(I192*H192,2)</f>
        <v>0</v>
      </c>
      <c r="BL192" s="17" t="s">
        <v>136</v>
      </c>
      <c r="BM192" s="248" t="s">
        <v>508</v>
      </c>
    </row>
    <row r="193" s="13" customFormat="1">
      <c r="A193" s="13"/>
      <c r="B193" s="250"/>
      <c r="C193" s="251"/>
      <c r="D193" s="252" t="s">
        <v>138</v>
      </c>
      <c r="E193" s="253" t="s">
        <v>1</v>
      </c>
      <c r="F193" s="254" t="s">
        <v>486</v>
      </c>
      <c r="G193" s="251"/>
      <c r="H193" s="253" t="s">
        <v>1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138</v>
      </c>
      <c r="AU193" s="260" t="s">
        <v>87</v>
      </c>
      <c r="AV193" s="13" t="s">
        <v>84</v>
      </c>
      <c r="AW193" s="13" t="s">
        <v>32</v>
      </c>
      <c r="AX193" s="13" t="s">
        <v>76</v>
      </c>
      <c r="AY193" s="260" t="s">
        <v>130</v>
      </c>
    </row>
    <row r="194" s="14" customFormat="1">
      <c r="A194" s="14"/>
      <c r="B194" s="261"/>
      <c r="C194" s="262"/>
      <c r="D194" s="252" t="s">
        <v>138</v>
      </c>
      <c r="E194" s="263" t="s">
        <v>1</v>
      </c>
      <c r="F194" s="264" t="s">
        <v>487</v>
      </c>
      <c r="G194" s="262"/>
      <c r="H194" s="265">
        <v>126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1" t="s">
        <v>138</v>
      </c>
      <c r="AU194" s="271" t="s">
        <v>87</v>
      </c>
      <c r="AV194" s="14" t="s">
        <v>87</v>
      </c>
      <c r="AW194" s="14" t="s">
        <v>32</v>
      </c>
      <c r="AX194" s="14" t="s">
        <v>76</v>
      </c>
      <c r="AY194" s="271" t="s">
        <v>130</v>
      </c>
    </row>
    <row r="195" s="13" customFormat="1">
      <c r="A195" s="13"/>
      <c r="B195" s="250"/>
      <c r="C195" s="251"/>
      <c r="D195" s="252" t="s">
        <v>138</v>
      </c>
      <c r="E195" s="253" t="s">
        <v>1</v>
      </c>
      <c r="F195" s="254" t="s">
        <v>476</v>
      </c>
      <c r="G195" s="251"/>
      <c r="H195" s="253" t="s">
        <v>1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138</v>
      </c>
      <c r="AU195" s="260" t="s">
        <v>87</v>
      </c>
      <c r="AV195" s="13" t="s">
        <v>84</v>
      </c>
      <c r="AW195" s="13" t="s">
        <v>32</v>
      </c>
      <c r="AX195" s="13" t="s">
        <v>76</v>
      </c>
      <c r="AY195" s="260" t="s">
        <v>130</v>
      </c>
    </row>
    <row r="196" s="14" customFormat="1">
      <c r="A196" s="14"/>
      <c r="B196" s="261"/>
      <c r="C196" s="262"/>
      <c r="D196" s="252" t="s">
        <v>138</v>
      </c>
      <c r="E196" s="263" t="s">
        <v>1</v>
      </c>
      <c r="F196" s="264" t="s">
        <v>477</v>
      </c>
      <c r="G196" s="262"/>
      <c r="H196" s="265">
        <v>914.32799999999997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1" t="s">
        <v>138</v>
      </c>
      <c r="AU196" s="271" t="s">
        <v>87</v>
      </c>
      <c r="AV196" s="14" t="s">
        <v>87</v>
      </c>
      <c r="AW196" s="14" t="s">
        <v>32</v>
      </c>
      <c r="AX196" s="14" t="s">
        <v>76</v>
      </c>
      <c r="AY196" s="271" t="s">
        <v>130</v>
      </c>
    </row>
    <row r="197" s="15" customFormat="1">
      <c r="A197" s="15"/>
      <c r="B197" s="272"/>
      <c r="C197" s="273"/>
      <c r="D197" s="252" t="s">
        <v>138</v>
      </c>
      <c r="E197" s="274" t="s">
        <v>1</v>
      </c>
      <c r="F197" s="275" t="s">
        <v>141</v>
      </c>
      <c r="G197" s="273"/>
      <c r="H197" s="276">
        <v>1040.328</v>
      </c>
      <c r="I197" s="277"/>
      <c r="J197" s="273"/>
      <c r="K197" s="273"/>
      <c r="L197" s="278"/>
      <c r="M197" s="279"/>
      <c r="N197" s="280"/>
      <c r="O197" s="280"/>
      <c r="P197" s="280"/>
      <c r="Q197" s="280"/>
      <c r="R197" s="280"/>
      <c r="S197" s="280"/>
      <c r="T197" s="28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2" t="s">
        <v>138</v>
      </c>
      <c r="AU197" s="282" t="s">
        <v>87</v>
      </c>
      <c r="AV197" s="15" t="s">
        <v>136</v>
      </c>
      <c r="AW197" s="15" t="s">
        <v>32</v>
      </c>
      <c r="AX197" s="15" t="s">
        <v>84</v>
      </c>
      <c r="AY197" s="282" t="s">
        <v>130</v>
      </c>
    </row>
    <row r="198" s="2" customFormat="1" ht="16.5" customHeight="1">
      <c r="A198" s="38"/>
      <c r="B198" s="39"/>
      <c r="C198" s="236" t="s">
        <v>238</v>
      </c>
      <c r="D198" s="236" t="s">
        <v>132</v>
      </c>
      <c r="E198" s="237" t="s">
        <v>192</v>
      </c>
      <c r="F198" s="238" t="s">
        <v>193</v>
      </c>
      <c r="G198" s="239" t="s">
        <v>144</v>
      </c>
      <c r="H198" s="240">
        <v>1040.328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41</v>
      </c>
      <c r="O198" s="91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136</v>
      </c>
      <c r="AT198" s="248" t="s">
        <v>132</v>
      </c>
      <c r="AU198" s="248" t="s">
        <v>87</v>
      </c>
      <c r="AY198" s="17" t="s">
        <v>130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84</v>
      </c>
      <c r="BK198" s="249">
        <f>ROUND(I198*H198,2)</f>
        <v>0</v>
      </c>
      <c r="BL198" s="17" t="s">
        <v>136</v>
      </c>
      <c r="BM198" s="248" t="s">
        <v>509</v>
      </c>
    </row>
    <row r="199" s="13" customFormat="1">
      <c r="A199" s="13"/>
      <c r="B199" s="250"/>
      <c r="C199" s="251"/>
      <c r="D199" s="252" t="s">
        <v>138</v>
      </c>
      <c r="E199" s="253" t="s">
        <v>1</v>
      </c>
      <c r="F199" s="254" t="s">
        <v>486</v>
      </c>
      <c r="G199" s="251"/>
      <c r="H199" s="253" t="s">
        <v>1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138</v>
      </c>
      <c r="AU199" s="260" t="s">
        <v>87</v>
      </c>
      <c r="AV199" s="13" t="s">
        <v>84</v>
      </c>
      <c r="AW199" s="13" t="s">
        <v>32</v>
      </c>
      <c r="AX199" s="13" t="s">
        <v>76</v>
      </c>
      <c r="AY199" s="260" t="s">
        <v>130</v>
      </c>
    </row>
    <row r="200" s="14" customFormat="1">
      <c r="A200" s="14"/>
      <c r="B200" s="261"/>
      <c r="C200" s="262"/>
      <c r="D200" s="252" t="s">
        <v>138</v>
      </c>
      <c r="E200" s="263" t="s">
        <v>1</v>
      </c>
      <c r="F200" s="264" t="s">
        <v>487</v>
      </c>
      <c r="G200" s="262"/>
      <c r="H200" s="265">
        <v>126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138</v>
      </c>
      <c r="AU200" s="271" t="s">
        <v>87</v>
      </c>
      <c r="AV200" s="14" t="s">
        <v>87</v>
      </c>
      <c r="AW200" s="14" t="s">
        <v>32</v>
      </c>
      <c r="AX200" s="14" t="s">
        <v>76</v>
      </c>
      <c r="AY200" s="271" t="s">
        <v>130</v>
      </c>
    </row>
    <row r="201" s="13" customFormat="1">
      <c r="A201" s="13"/>
      <c r="B201" s="250"/>
      <c r="C201" s="251"/>
      <c r="D201" s="252" t="s">
        <v>138</v>
      </c>
      <c r="E201" s="253" t="s">
        <v>1</v>
      </c>
      <c r="F201" s="254" t="s">
        <v>476</v>
      </c>
      <c r="G201" s="251"/>
      <c r="H201" s="253" t="s">
        <v>1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138</v>
      </c>
      <c r="AU201" s="260" t="s">
        <v>87</v>
      </c>
      <c r="AV201" s="13" t="s">
        <v>84</v>
      </c>
      <c r="AW201" s="13" t="s">
        <v>32</v>
      </c>
      <c r="AX201" s="13" t="s">
        <v>76</v>
      </c>
      <c r="AY201" s="260" t="s">
        <v>130</v>
      </c>
    </row>
    <row r="202" s="14" customFormat="1">
      <c r="A202" s="14"/>
      <c r="B202" s="261"/>
      <c r="C202" s="262"/>
      <c r="D202" s="252" t="s">
        <v>138</v>
      </c>
      <c r="E202" s="263" t="s">
        <v>1</v>
      </c>
      <c r="F202" s="264" t="s">
        <v>477</v>
      </c>
      <c r="G202" s="262"/>
      <c r="H202" s="265">
        <v>914.32799999999997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138</v>
      </c>
      <c r="AU202" s="271" t="s">
        <v>87</v>
      </c>
      <c r="AV202" s="14" t="s">
        <v>87</v>
      </c>
      <c r="AW202" s="14" t="s">
        <v>32</v>
      </c>
      <c r="AX202" s="14" t="s">
        <v>76</v>
      </c>
      <c r="AY202" s="271" t="s">
        <v>130</v>
      </c>
    </row>
    <row r="203" s="15" customFormat="1">
      <c r="A203" s="15"/>
      <c r="B203" s="272"/>
      <c r="C203" s="273"/>
      <c r="D203" s="252" t="s">
        <v>138</v>
      </c>
      <c r="E203" s="274" t="s">
        <v>1</v>
      </c>
      <c r="F203" s="275" t="s">
        <v>141</v>
      </c>
      <c r="G203" s="273"/>
      <c r="H203" s="276">
        <v>1040.328</v>
      </c>
      <c r="I203" s="277"/>
      <c r="J203" s="273"/>
      <c r="K203" s="273"/>
      <c r="L203" s="278"/>
      <c r="M203" s="279"/>
      <c r="N203" s="280"/>
      <c r="O203" s="280"/>
      <c r="P203" s="280"/>
      <c r="Q203" s="280"/>
      <c r="R203" s="280"/>
      <c r="S203" s="280"/>
      <c r="T203" s="28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2" t="s">
        <v>138</v>
      </c>
      <c r="AU203" s="282" t="s">
        <v>87</v>
      </c>
      <c r="AV203" s="15" t="s">
        <v>136</v>
      </c>
      <c r="AW203" s="15" t="s">
        <v>32</v>
      </c>
      <c r="AX203" s="15" t="s">
        <v>84</v>
      </c>
      <c r="AY203" s="282" t="s">
        <v>130</v>
      </c>
    </row>
    <row r="204" s="2" customFormat="1" ht="16.5" customHeight="1">
      <c r="A204" s="38"/>
      <c r="B204" s="39"/>
      <c r="C204" s="236" t="s">
        <v>242</v>
      </c>
      <c r="D204" s="236" t="s">
        <v>132</v>
      </c>
      <c r="E204" s="237" t="s">
        <v>510</v>
      </c>
      <c r="F204" s="238" t="s">
        <v>511</v>
      </c>
      <c r="G204" s="239" t="s">
        <v>233</v>
      </c>
      <c r="H204" s="240">
        <v>1976.6230000000001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41</v>
      </c>
      <c r="O204" s="91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136</v>
      </c>
      <c r="AT204" s="248" t="s">
        <v>132</v>
      </c>
      <c r="AU204" s="248" t="s">
        <v>87</v>
      </c>
      <c r="AY204" s="17" t="s">
        <v>130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84</v>
      </c>
      <c r="BK204" s="249">
        <f>ROUND(I204*H204,2)</f>
        <v>0</v>
      </c>
      <c r="BL204" s="17" t="s">
        <v>136</v>
      </c>
      <c r="BM204" s="248" t="s">
        <v>512</v>
      </c>
    </row>
    <row r="205" s="13" customFormat="1">
      <c r="A205" s="13"/>
      <c r="B205" s="250"/>
      <c r="C205" s="251"/>
      <c r="D205" s="252" t="s">
        <v>138</v>
      </c>
      <c r="E205" s="253" t="s">
        <v>1</v>
      </c>
      <c r="F205" s="254" t="s">
        <v>486</v>
      </c>
      <c r="G205" s="251"/>
      <c r="H205" s="253" t="s">
        <v>1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138</v>
      </c>
      <c r="AU205" s="260" t="s">
        <v>87</v>
      </c>
      <c r="AV205" s="13" t="s">
        <v>84</v>
      </c>
      <c r="AW205" s="13" t="s">
        <v>32</v>
      </c>
      <c r="AX205" s="13" t="s">
        <v>76</v>
      </c>
      <c r="AY205" s="260" t="s">
        <v>130</v>
      </c>
    </row>
    <row r="206" s="14" customFormat="1">
      <c r="A206" s="14"/>
      <c r="B206" s="261"/>
      <c r="C206" s="262"/>
      <c r="D206" s="252" t="s">
        <v>138</v>
      </c>
      <c r="E206" s="263" t="s">
        <v>1</v>
      </c>
      <c r="F206" s="264" t="s">
        <v>487</v>
      </c>
      <c r="G206" s="262"/>
      <c r="H206" s="265">
        <v>126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1" t="s">
        <v>138</v>
      </c>
      <c r="AU206" s="271" t="s">
        <v>87</v>
      </c>
      <c r="AV206" s="14" t="s">
        <v>87</v>
      </c>
      <c r="AW206" s="14" t="s">
        <v>32</v>
      </c>
      <c r="AX206" s="14" t="s">
        <v>76</v>
      </c>
      <c r="AY206" s="271" t="s">
        <v>130</v>
      </c>
    </row>
    <row r="207" s="13" customFormat="1">
      <c r="A207" s="13"/>
      <c r="B207" s="250"/>
      <c r="C207" s="251"/>
      <c r="D207" s="252" t="s">
        <v>138</v>
      </c>
      <c r="E207" s="253" t="s">
        <v>1</v>
      </c>
      <c r="F207" s="254" t="s">
        <v>476</v>
      </c>
      <c r="G207" s="251"/>
      <c r="H207" s="253" t="s">
        <v>1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0" t="s">
        <v>138</v>
      </c>
      <c r="AU207" s="260" t="s">
        <v>87</v>
      </c>
      <c r="AV207" s="13" t="s">
        <v>84</v>
      </c>
      <c r="AW207" s="13" t="s">
        <v>32</v>
      </c>
      <c r="AX207" s="13" t="s">
        <v>76</v>
      </c>
      <c r="AY207" s="260" t="s">
        <v>130</v>
      </c>
    </row>
    <row r="208" s="14" customFormat="1">
      <c r="A208" s="14"/>
      <c r="B208" s="261"/>
      <c r="C208" s="262"/>
      <c r="D208" s="252" t="s">
        <v>138</v>
      </c>
      <c r="E208" s="263" t="s">
        <v>1</v>
      </c>
      <c r="F208" s="264" t="s">
        <v>477</v>
      </c>
      <c r="G208" s="262"/>
      <c r="H208" s="265">
        <v>914.32799999999997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138</v>
      </c>
      <c r="AU208" s="271" t="s">
        <v>87</v>
      </c>
      <c r="AV208" s="14" t="s">
        <v>87</v>
      </c>
      <c r="AW208" s="14" t="s">
        <v>32</v>
      </c>
      <c r="AX208" s="14" t="s">
        <v>76</v>
      </c>
      <c r="AY208" s="271" t="s">
        <v>130</v>
      </c>
    </row>
    <row r="209" s="15" customFormat="1">
      <c r="A209" s="15"/>
      <c r="B209" s="272"/>
      <c r="C209" s="273"/>
      <c r="D209" s="252" t="s">
        <v>138</v>
      </c>
      <c r="E209" s="274" t="s">
        <v>1</v>
      </c>
      <c r="F209" s="275" t="s">
        <v>141</v>
      </c>
      <c r="G209" s="273"/>
      <c r="H209" s="276">
        <v>1040.328</v>
      </c>
      <c r="I209" s="277"/>
      <c r="J209" s="273"/>
      <c r="K209" s="273"/>
      <c r="L209" s="278"/>
      <c r="M209" s="279"/>
      <c r="N209" s="280"/>
      <c r="O209" s="280"/>
      <c r="P209" s="280"/>
      <c r="Q209" s="280"/>
      <c r="R209" s="280"/>
      <c r="S209" s="280"/>
      <c r="T209" s="28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2" t="s">
        <v>138</v>
      </c>
      <c r="AU209" s="282" t="s">
        <v>87</v>
      </c>
      <c r="AV209" s="15" t="s">
        <v>136</v>
      </c>
      <c r="AW209" s="15" t="s">
        <v>32</v>
      </c>
      <c r="AX209" s="15" t="s">
        <v>84</v>
      </c>
      <c r="AY209" s="282" t="s">
        <v>130</v>
      </c>
    </row>
    <row r="210" s="14" customFormat="1">
      <c r="A210" s="14"/>
      <c r="B210" s="261"/>
      <c r="C210" s="262"/>
      <c r="D210" s="252" t="s">
        <v>138</v>
      </c>
      <c r="E210" s="262"/>
      <c r="F210" s="264" t="s">
        <v>513</v>
      </c>
      <c r="G210" s="262"/>
      <c r="H210" s="265">
        <v>1976.6230000000001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1" t="s">
        <v>138</v>
      </c>
      <c r="AU210" s="271" t="s">
        <v>87</v>
      </c>
      <c r="AV210" s="14" t="s">
        <v>87</v>
      </c>
      <c r="AW210" s="14" t="s">
        <v>4</v>
      </c>
      <c r="AX210" s="14" t="s">
        <v>84</v>
      </c>
      <c r="AY210" s="271" t="s">
        <v>130</v>
      </c>
    </row>
    <row r="211" s="2" customFormat="1" ht="21.75" customHeight="1">
      <c r="A211" s="38"/>
      <c r="B211" s="39"/>
      <c r="C211" s="236" t="s">
        <v>7</v>
      </c>
      <c r="D211" s="236" t="s">
        <v>132</v>
      </c>
      <c r="E211" s="237" t="s">
        <v>514</v>
      </c>
      <c r="F211" s="238" t="s">
        <v>515</v>
      </c>
      <c r="G211" s="239" t="s">
        <v>144</v>
      </c>
      <c r="H211" s="240">
        <v>394.66800000000001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41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136</v>
      </c>
      <c r="AT211" s="248" t="s">
        <v>132</v>
      </c>
      <c r="AU211" s="248" t="s">
        <v>87</v>
      </c>
      <c r="AY211" s="17" t="s">
        <v>130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84</v>
      </c>
      <c r="BK211" s="249">
        <f>ROUND(I211*H211,2)</f>
        <v>0</v>
      </c>
      <c r="BL211" s="17" t="s">
        <v>136</v>
      </c>
      <c r="BM211" s="248" t="s">
        <v>516</v>
      </c>
    </row>
    <row r="212" s="13" customFormat="1">
      <c r="A212" s="13"/>
      <c r="B212" s="250"/>
      <c r="C212" s="251"/>
      <c r="D212" s="252" t="s">
        <v>138</v>
      </c>
      <c r="E212" s="253" t="s">
        <v>1</v>
      </c>
      <c r="F212" s="254" t="s">
        <v>517</v>
      </c>
      <c r="G212" s="251"/>
      <c r="H212" s="253" t="s">
        <v>1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138</v>
      </c>
      <c r="AU212" s="260" t="s">
        <v>87</v>
      </c>
      <c r="AV212" s="13" t="s">
        <v>84</v>
      </c>
      <c r="AW212" s="13" t="s">
        <v>32</v>
      </c>
      <c r="AX212" s="13" t="s">
        <v>76</v>
      </c>
      <c r="AY212" s="260" t="s">
        <v>130</v>
      </c>
    </row>
    <row r="213" s="14" customFormat="1">
      <c r="A213" s="14"/>
      <c r="B213" s="261"/>
      <c r="C213" s="262"/>
      <c r="D213" s="252" t="s">
        <v>138</v>
      </c>
      <c r="E213" s="263" t="s">
        <v>1</v>
      </c>
      <c r="F213" s="264" t="s">
        <v>518</v>
      </c>
      <c r="G213" s="262"/>
      <c r="H213" s="265">
        <v>331.66800000000001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1" t="s">
        <v>138</v>
      </c>
      <c r="AU213" s="271" t="s">
        <v>87</v>
      </c>
      <c r="AV213" s="14" t="s">
        <v>87</v>
      </c>
      <c r="AW213" s="14" t="s">
        <v>32</v>
      </c>
      <c r="AX213" s="14" t="s">
        <v>76</v>
      </c>
      <c r="AY213" s="271" t="s">
        <v>130</v>
      </c>
    </row>
    <row r="214" s="13" customFormat="1">
      <c r="A214" s="13"/>
      <c r="B214" s="250"/>
      <c r="C214" s="251"/>
      <c r="D214" s="252" t="s">
        <v>138</v>
      </c>
      <c r="E214" s="253" t="s">
        <v>1</v>
      </c>
      <c r="F214" s="254" t="s">
        <v>486</v>
      </c>
      <c r="G214" s="251"/>
      <c r="H214" s="253" t="s">
        <v>1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138</v>
      </c>
      <c r="AU214" s="260" t="s">
        <v>87</v>
      </c>
      <c r="AV214" s="13" t="s">
        <v>84</v>
      </c>
      <c r="AW214" s="13" t="s">
        <v>32</v>
      </c>
      <c r="AX214" s="13" t="s">
        <v>76</v>
      </c>
      <c r="AY214" s="260" t="s">
        <v>130</v>
      </c>
    </row>
    <row r="215" s="14" customFormat="1">
      <c r="A215" s="14"/>
      <c r="B215" s="261"/>
      <c r="C215" s="262"/>
      <c r="D215" s="252" t="s">
        <v>138</v>
      </c>
      <c r="E215" s="263" t="s">
        <v>1</v>
      </c>
      <c r="F215" s="264" t="s">
        <v>519</v>
      </c>
      <c r="G215" s="262"/>
      <c r="H215" s="265">
        <v>63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1" t="s">
        <v>138</v>
      </c>
      <c r="AU215" s="271" t="s">
        <v>87</v>
      </c>
      <c r="AV215" s="14" t="s">
        <v>87</v>
      </c>
      <c r="AW215" s="14" t="s">
        <v>32</v>
      </c>
      <c r="AX215" s="14" t="s">
        <v>76</v>
      </c>
      <c r="AY215" s="271" t="s">
        <v>130</v>
      </c>
    </row>
    <row r="216" s="15" customFormat="1">
      <c r="A216" s="15"/>
      <c r="B216" s="272"/>
      <c r="C216" s="273"/>
      <c r="D216" s="252" t="s">
        <v>138</v>
      </c>
      <c r="E216" s="274" t="s">
        <v>1</v>
      </c>
      <c r="F216" s="275" t="s">
        <v>141</v>
      </c>
      <c r="G216" s="273"/>
      <c r="H216" s="276">
        <v>394.66800000000001</v>
      </c>
      <c r="I216" s="277"/>
      <c r="J216" s="273"/>
      <c r="K216" s="273"/>
      <c r="L216" s="278"/>
      <c r="M216" s="279"/>
      <c r="N216" s="280"/>
      <c r="O216" s="280"/>
      <c r="P216" s="280"/>
      <c r="Q216" s="280"/>
      <c r="R216" s="280"/>
      <c r="S216" s="280"/>
      <c r="T216" s="28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2" t="s">
        <v>138</v>
      </c>
      <c r="AU216" s="282" t="s">
        <v>87</v>
      </c>
      <c r="AV216" s="15" t="s">
        <v>136</v>
      </c>
      <c r="AW216" s="15" t="s">
        <v>32</v>
      </c>
      <c r="AX216" s="15" t="s">
        <v>84</v>
      </c>
      <c r="AY216" s="282" t="s">
        <v>130</v>
      </c>
    </row>
    <row r="217" s="2" customFormat="1" ht="16.5" customHeight="1">
      <c r="A217" s="38"/>
      <c r="B217" s="39"/>
      <c r="C217" s="283" t="s">
        <v>252</v>
      </c>
      <c r="D217" s="283" t="s">
        <v>253</v>
      </c>
      <c r="E217" s="284" t="s">
        <v>520</v>
      </c>
      <c r="F217" s="285" t="s">
        <v>521</v>
      </c>
      <c r="G217" s="286" t="s">
        <v>233</v>
      </c>
      <c r="H217" s="287">
        <v>749.86900000000003</v>
      </c>
      <c r="I217" s="288"/>
      <c r="J217" s="289">
        <f>ROUND(I217*H217,2)</f>
        <v>0</v>
      </c>
      <c r="K217" s="290"/>
      <c r="L217" s="291"/>
      <c r="M217" s="292" t="s">
        <v>1</v>
      </c>
      <c r="N217" s="293" t="s">
        <v>41</v>
      </c>
      <c r="O217" s="91"/>
      <c r="P217" s="246">
        <f>O217*H217</f>
        <v>0</v>
      </c>
      <c r="Q217" s="246">
        <v>1</v>
      </c>
      <c r="R217" s="246">
        <f>Q217*H217</f>
        <v>749.86900000000003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176</v>
      </c>
      <c r="AT217" s="248" t="s">
        <v>253</v>
      </c>
      <c r="AU217" s="248" t="s">
        <v>87</v>
      </c>
      <c r="AY217" s="17" t="s">
        <v>130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84</v>
      </c>
      <c r="BK217" s="249">
        <f>ROUND(I217*H217,2)</f>
        <v>0</v>
      </c>
      <c r="BL217" s="17" t="s">
        <v>136</v>
      </c>
      <c r="BM217" s="248" t="s">
        <v>522</v>
      </c>
    </row>
    <row r="218" s="13" customFormat="1">
      <c r="A218" s="13"/>
      <c r="B218" s="250"/>
      <c r="C218" s="251"/>
      <c r="D218" s="252" t="s">
        <v>138</v>
      </c>
      <c r="E218" s="253" t="s">
        <v>1</v>
      </c>
      <c r="F218" s="254" t="s">
        <v>517</v>
      </c>
      <c r="G218" s="251"/>
      <c r="H218" s="253" t="s">
        <v>1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138</v>
      </c>
      <c r="AU218" s="260" t="s">
        <v>87</v>
      </c>
      <c r="AV218" s="13" t="s">
        <v>84</v>
      </c>
      <c r="AW218" s="13" t="s">
        <v>32</v>
      </c>
      <c r="AX218" s="13" t="s">
        <v>76</v>
      </c>
      <c r="AY218" s="260" t="s">
        <v>130</v>
      </c>
    </row>
    <row r="219" s="14" customFormat="1">
      <c r="A219" s="14"/>
      <c r="B219" s="261"/>
      <c r="C219" s="262"/>
      <c r="D219" s="252" t="s">
        <v>138</v>
      </c>
      <c r="E219" s="263" t="s">
        <v>1</v>
      </c>
      <c r="F219" s="264" t="s">
        <v>518</v>
      </c>
      <c r="G219" s="262"/>
      <c r="H219" s="265">
        <v>331.66800000000001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1" t="s">
        <v>138</v>
      </c>
      <c r="AU219" s="271" t="s">
        <v>87</v>
      </c>
      <c r="AV219" s="14" t="s">
        <v>87</v>
      </c>
      <c r="AW219" s="14" t="s">
        <v>32</v>
      </c>
      <c r="AX219" s="14" t="s">
        <v>76</v>
      </c>
      <c r="AY219" s="271" t="s">
        <v>130</v>
      </c>
    </row>
    <row r="220" s="13" customFormat="1">
      <c r="A220" s="13"/>
      <c r="B220" s="250"/>
      <c r="C220" s="251"/>
      <c r="D220" s="252" t="s">
        <v>138</v>
      </c>
      <c r="E220" s="253" t="s">
        <v>1</v>
      </c>
      <c r="F220" s="254" t="s">
        <v>486</v>
      </c>
      <c r="G220" s="251"/>
      <c r="H220" s="253" t="s">
        <v>1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138</v>
      </c>
      <c r="AU220" s="260" t="s">
        <v>87</v>
      </c>
      <c r="AV220" s="13" t="s">
        <v>84</v>
      </c>
      <c r="AW220" s="13" t="s">
        <v>32</v>
      </c>
      <c r="AX220" s="13" t="s">
        <v>76</v>
      </c>
      <c r="AY220" s="260" t="s">
        <v>130</v>
      </c>
    </row>
    <row r="221" s="14" customFormat="1">
      <c r="A221" s="14"/>
      <c r="B221" s="261"/>
      <c r="C221" s="262"/>
      <c r="D221" s="252" t="s">
        <v>138</v>
      </c>
      <c r="E221" s="263" t="s">
        <v>1</v>
      </c>
      <c r="F221" s="264" t="s">
        <v>519</v>
      </c>
      <c r="G221" s="262"/>
      <c r="H221" s="265">
        <v>63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1" t="s">
        <v>138</v>
      </c>
      <c r="AU221" s="271" t="s">
        <v>87</v>
      </c>
      <c r="AV221" s="14" t="s">
        <v>87</v>
      </c>
      <c r="AW221" s="14" t="s">
        <v>32</v>
      </c>
      <c r="AX221" s="14" t="s">
        <v>76</v>
      </c>
      <c r="AY221" s="271" t="s">
        <v>130</v>
      </c>
    </row>
    <row r="222" s="15" customFormat="1">
      <c r="A222" s="15"/>
      <c r="B222" s="272"/>
      <c r="C222" s="273"/>
      <c r="D222" s="252" t="s">
        <v>138</v>
      </c>
      <c r="E222" s="274" t="s">
        <v>1</v>
      </c>
      <c r="F222" s="275" t="s">
        <v>141</v>
      </c>
      <c r="G222" s="273"/>
      <c r="H222" s="276">
        <v>394.66800000000001</v>
      </c>
      <c r="I222" s="277"/>
      <c r="J222" s="273"/>
      <c r="K222" s="273"/>
      <c r="L222" s="278"/>
      <c r="M222" s="279"/>
      <c r="N222" s="280"/>
      <c r="O222" s="280"/>
      <c r="P222" s="280"/>
      <c r="Q222" s="280"/>
      <c r="R222" s="280"/>
      <c r="S222" s="280"/>
      <c r="T222" s="28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2" t="s">
        <v>138</v>
      </c>
      <c r="AU222" s="282" t="s">
        <v>87</v>
      </c>
      <c r="AV222" s="15" t="s">
        <v>136</v>
      </c>
      <c r="AW222" s="15" t="s">
        <v>32</v>
      </c>
      <c r="AX222" s="15" t="s">
        <v>84</v>
      </c>
      <c r="AY222" s="282" t="s">
        <v>130</v>
      </c>
    </row>
    <row r="223" s="14" customFormat="1">
      <c r="A223" s="14"/>
      <c r="B223" s="261"/>
      <c r="C223" s="262"/>
      <c r="D223" s="252" t="s">
        <v>138</v>
      </c>
      <c r="E223" s="262"/>
      <c r="F223" s="264" t="s">
        <v>523</v>
      </c>
      <c r="G223" s="262"/>
      <c r="H223" s="265">
        <v>749.86900000000003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1" t="s">
        <v>138</v>
      </c>
      <c r="AU223" s="271" t="s">
        <v>87</v>
      </c>
      <c r="AV223" s="14" t="s">
        <v>87</v>
      </c>
      <c r="AW223" s="14" t="s">
        <v>4</v>
      </c>
      <c r="AX223" s="14" t="s">
        <v>84</v>
      </c>
      <c r="AY223" s="271" t="s">
        <v>130</v>
      </c>
    </row>
    <row r="224" s="2" customFormat="1" ht="21.75" customHeight="1">
      <c r="A224" s="38"/>
      <c r="B224" s="39"/>
      <c r="C224" s="236" t="s">
        <v>258</v>
      </c>
      <c r="D224" s="236" t="s">
        <v>132</v>
      </c>
      <c r="E224" s="237" t="s">
        <v>524</v>
      </c>
      <c r="F224" s="238" t="s">
        <v>525</v>
      </c>
      <c r="G224" s="239" t="s">
        <v>144</v>
      </c>
      <c r="H224" s="240">
        <v>372.255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41</v>
      </c>
      <c r="O224" s="91"/>
      <c r="P224" s="246">
        <f>O224*H224</f>
        <v>0</v>
      </c>
      <c r="Q224" s="246">
        <v>0</v>
      </c>
      <c r="R224" s="246">
        <f>Q224*H224</f>
        <v>0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136</v>
      </c>
      <c r="AT224" s="248" t="s">
        <v>132</v>
      </c>
      <c r="AU224" s="248" t="s">
        <v>87</v>
      </c>
      <c r="AY224" s="17" t="s">
        <v>130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84</v>
      </c>
      <c r="BK224" s="249">
        <f>ROUND(I224*H224,2)</f>
        <v>0</v>
      </c>
      <c r="BL224" s="17" t="s">
        <v>136</v>
      </c>
      <c r="BM224" s="248" t="s">
        <v>526</v>
      </c>
    </row>
    <row r="225" s="13" customFormat="1">
      <c r="A225" s="13"/>
      <c r="B225" s="250"/>
      <c r="C225" s="251"/>
      <c r="D225" s="252" t="s">
        <v>138</v>
      </c>
      <c r="E225" s="253" t="s">
        <v>1</v>
      </c>
      <c r="F225" s="254" t="s">
        <v>527</v>
      </c>
      <c r="G225" s="251"/>
      <c r="H225" s="253" t="s">
        <v>1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0" t="s">
        <v>138</v>
      </c>
      <c r="AU225" s="260" t="s">
        <v>87</v>
      </c>
      <c r="AV225" s="13" t="s">
        <v>84</v>
      </c>
      <c r="AW225" s="13" t="s">
        <v>32</v>
      </c>
      <c r="AX225" s="13" t="s">
        <v>76</v>
      </c>
      <c r="AY225" s="260" t="s">
        <v>130</v>
      </c>
    </row>
    <row r="226" s="14" customFormat="1">
      <c r="A226" s="14"/>
      <c r="B226" s="261"/>
      <c r="C226" s="262"/>
      <c r="D226" s="252" t="s">
        <v>138</v>
      </c>
      <c r="E226" s="263" t="s">
        <v>1</v>
      </c>
      <c r="F226" s="264" t="s">
        <v>528</v>
      </c>
      <c r="G226" s="262"/>
      <c r="H226" s="265">
        <v>372.255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1" t="s">
        <v>138</v>
      </c>
      <c r="AU226" s="271" t="s">
        <v>87</v>
      </c>
      <c r="AV226" s="14" t="s">
        <v>87</v>
      </c>
      <c r="AW226" s="14" t="s">
        <v>32</v>
      </c>
      <c r="AX226" s="14" t="s">
        <v>76</v>
      </c>
      <c r="AY226" s="271" t="s">
        <v>130</v>
      </c>
    </row>
    <row r="227" s="15" customFormat="1">
      <c r="A227" s="15"/>
      <c r="B227" s="272"/>
      <c r="C227" s="273"/>
      <c r="D227" s="252" t="s">
        <v>138</v>
      </c>
      <c r="E227" s="274" t="s">
        <v>1</v>
      </c>
      <c r="F227" s="275" t="s">
        <v>141</v>
      </c>
      <c r="G227" s="273"/>
      <c r="H227" s="276">
        <v>372.255</v>
      </c>
      <c r="I227" s="277"/>
      <c r="J227" s="273"/>
      <c r="K227" s="273"/>
      <c r="L227" s="278"/>
      <c r="M227" s="279"/>
      <c r="N227" s="280"/>
      <c r="O227" s="280"/>
      <c r="P227" s="280"/>
      <c r="Q227" s="280"/>
      <c r="R227" s="280"/>
      <c r="S227" s="280"/>
      <c r="T227" s="28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2" t="s">
        <v>138</v>
      </c>
      <c r="AU227" s="282" t="s">
        <v>87</v>
      </c>
      <c r="AV227" s="15" t="s">
        <v>136</v>
      </c>
      <c r="AW227" s="15" t="s">
        <v>32</v>
      </c>
      <c r="AX227" s="15" t="s">
        <v>84</v>
      </c>
      <c r="AY227" s="282" t="s">
        <v>130</v>
      </c>
    </row>
    <row r="228" s="2" customFormat="1" ht="16.5" customHeight="1">
      <c r="A228" s="38"/>
      <c r="B228" s="39"/>
      <c r="C228" s="283" t="s">
        <v>264</v>
      </c>
      <c r="D228" s="283" t="s">
        <v>253</v>
      </c>
      <c r="E228" s="284" t="s">
        <v>529</v>
      </c>
      <c r="F228" s="285" t="s">
        <v>530</v>
      </c>
      <c r="G228" s="286" t="s">
        <v>233</v>
      </c>
      <c r="H228" s="287">
        <v>707.28499999999997</v>
      </c>
      <c r="I228" s="288"/>
      <c r="J228" s="289">
        <f>ROUND(I228*H228,2)</f>
        <v>0</v>
      </c>
      <c r="K228" s="290"/>
      <c r="L228" s="291"/>
      <c r="M228" s="292" t="s">
        <v>1</v>
      </c>
      <c r="N228" s="293" t="s">
        <v>41</v>
      </c>
      <c r="O228" s="91"/>
      <c r="P228" s="246">
        <f>O228*H228</f>
        <v>0</v>
      </c>
      <c r="Q228" s="246">
        <v>1</v>
      </c>
      <c r="R228" s="246">
        <f>Q228*H228</f>
        <v>707.28499999999997</v>
      </c>
      <c r="S228" s="246">
        <v>0</v>
      </c>
      <c r="T228" s="24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8" t="s">
        <v>176</v>
      </c>
      <c r="AT228" s="248" t="s">
        <v>253</v>
      </c>
      <c r="AU228" s="248" t="s">
        <v>87</v>
      </c>
      <c r="AY228" s="17" t="s">
        <v>130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84</v>
      </c>
      <c r="BK228" s="249">
        <f>ROUND(I228*H228,2)</f>
        <v>0</v>
      </c>
      <c r="BL228" s="17" t="s">
        <v>136</v>
      </c>
      <c r="BM228" s="248" t="s">
        <v>531</v>
      </c>
    </row>
    <row r="229" s="13" customFormat="1">
      <c r="A229" s="13"/>
      <c r="B229" s="250"/>
      <c r="C229" s="251"/>
      <c r="D229" s="252" t="s">
        <v>138</v>
      </c>
      <c r="E229" s="253" t="s">
        <v>1</v>
      </c>
      <c r="F229" s="254" t="s">
        <v>527</v>
      </c>
      <c r="G229" s="251"/>
      <c r="H229" s="253" t="s">
        <v>1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138</v>
      </c>
      <c r="AU229" s="260" t="s">
        <v>87</v>
      </c>
      <c r="AV229" s="13" t="s">
        <v>84</v>
      </c>
      <c r="AW229" s="13" t="s">
        <v>32</v>
      </c>
      <c r="AX229" s="13" t="s">
        <v>76</v>
      </c>
      <c r="AY229" s="260" t="s">
        <v>130</v>
      </c>
    </row>
    <row r="230" s="14" customFormat="1">
      <c r="A230" s="14"/>
      <c r="B230" s="261"/>
      <c r="C230" s="262"/>
      <c r="D230" s="252" t="s">
        <v>138</v>
      </c>
      <c r="E230" s="263" t="s">
        <v>1</v>
      </c>
      <c r="F230" s="264" t="s">
        <v>528</v>
      </c>
      <c r="G230" s="262"/>
      <c r="H230" s="265">
        <v>372.255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1" t="s">
        <v>138</v>
      </c>
      <c r="AU230" s="271" t="s">
        <v>87</v>
      </c>
      <c r="AV230" s="14" t="s">
        <v>87</v>
      </c>
      <c r="AW230" s="14" t="s">
        <v>32</v>
      </c>
      <c r="AX230" s="14" t="s">
        <v>76</v>
      </c>
      <c r="AY230" s="271" t="s">
        <v>130</v>
      </c>
    </row>
    <row r="231" s="15" customFormat="1">
      <c r="A231" s="15"/>
      <c r="B231" s="272"/>
      <c r="C231" s="273"/>
      <c r="D231" s="252" t="s">
        <v>138</v>
      </c>
      <c r="E231" s="274" t="s">
        <v>1</v>
      </c>
      <c r="F231" s="275" t="s">
        <v>141</v>
      </c>
      <c r="G231" s="273"/>
      <c r="H231" s="276">
        <v>372.255</v>
      </c>
      <c r="I231" s="277"/>
      <c r="J231" s="273"/>
      <c r="K231" s="273"/>
      <c r="L231" s="278"/>
      <c r="M231" s="279"/>
      <c r="N231" s="280"/>
      <c r="O231" s="280"/>
      <c r="P231" s="280"/>
      <c r="Q231" s="280"/>
      <c r="R231" s="280"/>
      <c r="S231" s="280"/>
      <c r="T231" s="28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2" t="s">
        <v>138</v>
      </c>
      <c r="AU231" s="282" t="s">
        <v>87</v>
      </c>
      <c r="AV231" s="15" t="s">
        <v>136</v>
      </c>
      <c r="AW231" s="15" t="s">
        <v>32</v>
      </c>
      <c r="AX231" s="15" t="s">
        <v>84</v>
      </c>
      <c r="AY231" s="282" t="s">
        <v>130</v>
      </c>
    </row>
    <row r="232" s="14" customFormat="1">
      <c r="A232" s="14"/>
      <c r="B232" s="261"/>
      <c r="C232" s="262"/>
      <c r="D232" s="252" t="s">
        <v>138</v>
      </c>
      <c r="E232" s="262"/>
      <c r="F232" s="264" t="s">
        <v>532</v>
      </c>
      <c r="G232" s="262"/>
      <c r="H232" s="265">
        <v>707.28499999999997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1" t="s">
        <v>138</v>
      </c>
      <c r="AU232" s="271" t="s">
        <v>87</v>
      </c>
      <c r="AV232" s="14" t="s">
        <v>87</v>
      </c>
      <c r="AW232" s="14" t="s">
        <v>4</v>
      </c>
      <c r="AX232" s="14" t="s">
        <v>84</v>
      </c>
      <c r="AY232" s="271" t="s">
        <v>130</v>
      </c>
    </row>
    <row r="233" s="12" customFormat="1" ht="22.8" customHeight="1">
      <c r="A233" s="12"/>
      <c r="B233" s="220"/>
      <c r="C233" s="221"/>
      <c r="D233" s="222" t="s">
        <v>75</v>
      </c>
      <c r="E233" s="234" t="s">
        <v>87</v>
      </c>
      <c r="F233" s="234" t="s">
        <v>237</v>
      </c>
      <c r="G233" s="221"/>
      <c r="H233" s="221"/>
      <c r="I233" s="224"/>
      <c r="J233" s="235">
        <f>BK233</f>
        <v>0</v>
      </c>
      <c r="K233" s="221"/>
      <c r="L233" s="226"/>
      <c r="M233" s="227"/>
      <c r="N233" s="228"/>
      <c r="O233" s="228"/>
      <c r="P233" s="229">
        <f>SUM(P234:P242)</f>
        <v>0</v>
      </c>
      <c r="Q233" s="228"/>
      <c r="R233" s="229">
        <f>SUM(R234:R242)</f>
        <v>160.18170000000001</v>
      </c>
      <c r="S233" s="228"/>
      <c r="T233" s="230">
        <f>SUM(T234:T242)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1" t="s">
        <v>84</v>
      </c>
      <c r="AT233" s="232" t="s">
        <v>75</v>
      </c>
      <c r="AU233" s="232" t="s">
        <v>84</v>
      </c>
      <c r="AY233" s="231" t="s">
        <v>130</v>
      </c>
      <c r="BK233" s="233">
        <f>SUM(BK234:BK242)</f>
        <v>0</v>
      </c>
    </row>
    <row r="234" s="2" customFormat="1" ht="21.75" customHeight="1">
      <c r="A234" s="38"/>
      <c r="B234" s="39"/>
      <c r="C234" s="236" t="s">
        <v>273</v>
      </c>
      <c r="D234" s="236" t="s">
        <v>132</v>
      </c>
      <c r="E234" s="237" t="s">
        <v>533</v>
      </c>
      <c r="F234" s="238" t="s">
        <v>534</v>
      </c>
      <c r="G234" s="239" t="s">
        <v>144</v>
      </c>
      <c r="H234" s="240">
        <v>62.25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41</v>
      </c>
      <c r="O234" s="91"/>
      <c r="P234" s="246">
        <f>O234*H234</f>
        <v>0</v>
      </c>
      <c r="Q234" s="246">
        <v>1.665</v>
      </c>
      <c r="R234" s="246">
        <f>Q234*H234</f>
        <v>103.64625000000001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136</v>
      </c>
      <c r="AT234" s="248" t="s">
        <v>132</v>
      </c>
      <c r="AU234" s="248" t="s">
        <v>87</v>
      </c>
      <c r="AY234" s="17" t="s">
        <v>130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84</v>
      </c>
      <c r="BK234" s="249">
        <f>ROUND(I234*H234,2)</f>
        <v>0</v>
      </c>
      <c r="BL234" s="17" t="s">
        <v>136</v>
      </c>
      <c r="BM234" s="248" t="s">
        <v>535</v>
      </c>
    </row>
    <row r="235" s="13" customFormat="1">
      <c r="A235" s="13"/>
      <c r="B235" s="250"/>
      <c r="C235" s="251"/>
      <c r="D235" s="252" t="s">
        <v>138</v>
      </c>
      <c r="E235" s="253" t="s">
        <v>1</v>
      </c>
      <c r="F235" s="254" t="s">
        <v>536</v>
      </c>
      <c r="G235" s="251"/>
      <c r="H235" s="253" t="s">
        <v>1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138</v>
      </c>
      <c r="AU235" s="260" t="s">
        <v>87</v>
      </c>
      <c r="AV235" s="13" t="s">
        <v>84</v>
      </c>
      <c r="AW235" s="13" t="s">
        <v>32</v>
      </c>
      <c r="AX235" s="13" t="s">
        <v>76</v>
      </c>
      <c r="AY235" s="260" t="s">
        <v>130</v>
      </c>
    </row>
    <row r="236" s="14" customFormat="1">
      <c r="A236" s="14"/>
      <c r="B236" s="261"/>
      <c r="C236" s="262"/>
      <c r="D236" s="252" t="s">
        <v>138</v>
      </c>
      <c r="E236" s="263" t="s">
        <v>1</v>
      </c>
      <c r="F236" s="264" t="s">
        <v>537</v>
      </c>
      <c r="G236" s="262"/>
      <c r="H236" s="265">
        <v>62.25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1" t="s">
        <v>138</v>
      </c>
      <c r="AU236" s="271" t="s">
        <v>87</v>
      </c>
      <c r="AV236" s="14" t="s">
        <v>87</v>
      </c>
      <c r="AW236" s="14" t="s">
        <v>32</v>
      </c>
      <c r="AX236" s="14" t="s">
        <v>84</v>
      </c>
      <c r="AY236" s="271" t="s">
        <v>130</v>
      </c>
    </row>
    <row r="237" s="2" customFormat="1" ht="21.75" customHeight="1">
      <c r="A237" s="38"/>
      <c r="B237" s="39"/>
      <c r="C237" s="236" t="s">
        <v>279</v>
      </c>
      <c r="D237" s="236" t="s">
        <v>132</v>
      </c>
      <c r="E237" s="237" t="s">
        <v>248</v>
      </c>
      <c r="F237" s="238" t="s">
        <v>249</v>
      </c>
      <c r="G237" s="239" t="s">
        <v>220</v>
      </c>
      <c r="H237" s="240">
        <v>249</v>
      </c>
      <c r="I237" s="241"/>
      <c r="J237" s="242">
        <f>ROUND(I237*H237,2)</f>
        <v>0</v>
      </c>
      <c r="K237" s="243"/>
      <c r="L237" s="44"/>
      <c r="M237" s="244" t="s">
        <v>1</v>
      </c>
      <c r="N237" s="245" t="s">
        <v>41</v>
      </c>
      <c r="O237" s="91"/>
      <c r="P237" s="246">
        <f>O237*H237</f>
        <v>0</v>
      </c>
      <c r="Q237" s="246">
        <v>0.22656999999999999</v>
      </c>
      <c r="R237" s="246">
        <f>Q237*H237</f>
        <v>56.415929999999996</v>
      </c>
      <c r="S237" s="246">
        <v>0</v>
      </c>
      <c r="T237" s="24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8" t="s">
        <v>136</v>
      </c>
      <c r="AT237" s="248" t="s">
        <v>132</v>
      </c>
      <c r="AU237" s="248" t="s">
        <v>87</v>
      </c>
      <c r="AY237" s="17" t="s">
        <v>130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84</v>
      </c>
      <c r="BK237" s="249">
        <f>ROUND(I237*H237,2)</f>
        <v>0</v>
      </c>
      <c r="BL237" s="17" t="s">
        <v>136</v>
      </c>
      <c r="BM237" s="248" t="s">
        <v>538</v>
      </c>
    </row>
    <row r="238" s="13" customFormat="1">
      <c r="A238" s="13"/>
      <c r="B238" s="250"/>
      <c r="C238" s="251"/>
      <c r="D238" s="252" t="s">
        <v>138</v>
      </c>
      <c r="E238" s="253" t="s">
        <v>1</v>
      </c>
      <c r="F238" s="254" t="s">
        <v>539</v>
      </c>
      <c r="G238" s="251"/>
      <c r="H238" s="253" t="s">
        <v>1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0" t="s">
        <v>138</v>
      </c>
      <c r="AU238" s="260" t="s">
        <v>87</v>
      </c>
      <c r="AV238" s="13" t="s">
        <v>84</v>
      </c>
      <c r="AW238" s="13" t="s">
        <v>32</v>
      </c>
      <c r="AX238" s="13" t="s">
        <v>76</v>
      </c>
      <c r="AY238" s="260" t="s">
        <v>130</v>
      </c>
    </row>
    <row r="239" s="14" customFormat="1">
      <c r="A239" s="14"/>
      <c r="B239" s="261"/>
      <c r="C239" s="262"/>
      <c r="D239" s="252" t="s">
        <v>138</v>
      </c>
      <c r="E239" s="263" t="s">
        <v>1</v>
      </c>
      <c r="F239" s="264" t="s">
        <v>540</v>
      </c>
      <c r="G239" s="262"/>
      <c r="H239" s="265">
        <v>249</v>
      </c>
      <c r="I239" s="266"/>
      <c r="J239" s="262"/>
      <c r="K239" s="262"/>
      <c r="L239" s="267"/>
      <c r="M239" s="268"/>
      <c r="N239" s="269"/>
      <c r="O239" s="269"/>
      <c r="P239" s="269"/>
      <c r="Q239" s="269"/>
      <c r="R239" s="269"/>
      <c r="S239" s="269"/>
      <c r="T239" s="27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1" t="s">
        <v>138</v>
      </c>
      <c r="AU239" s="271" t="s">
        <v>87</v>
      </c>
      <c r="AV239" s="14" t="s">
        <v>87</v>
      </c>
      <c r="AW239" s="14" t="s">
        <v>32</v>
      </c>
      <c r="AX239" s="14" t="s">
        <v>84</v>
      </c>
      <c r="AY239" s="271" t="s">
        <v>130</v>
      </c>
    </row>
    <row r="240" s="2" customFormat="1" ht="16.5" customHeight="1">
      <c r="A240" s="38"/>
      <c r="B240" s="39"/>
      <c r="C240" s="283" t="s">
        <v>283</v>
      </c>
      <c r="D240" s="283" t="s">
        <v>253</v>
      </c>
      <c r="E240" s="284" t="s">
        <v>254</v>
      </c>
      <c r="F240" s="285" t="s">
        <v>255</v>
      </c>
      <c r="G240" s="286" t="s">
        <v>220</v>
      </c>
      <c r="H240" s="287">
        <v>249</v>
      </c>
      <c r="I240" s="288"/>
      <c r="J240" s="289">
        <f>ROUND(I240*H240,2)</f>
        <v>0</v>
      </c>
      <c r="K240" s="290"/>
      <c r="L240" s="291"/>
      <c r="M240" s="292" t="s">
        <v>1</v>
      </c>
      <c r="N240" s="293" t="s">
        <v>41</v>
      </c>
      <c r="O240" s="91"/>
      <c r="P240" s="246">
        <f>O240*H240</f>
        <v>0</v>
      </c>
      <c r="Q240" s="246">
        <v>0.00048000000000000001</v>
      </c>
      <c r="R240" s="246">
        <f>Q240*H240</f>
        <v>0.11952</v>
      </c>
      <c r="S240" s="246">
        <v>0</v>
      </c>
      <c r="T240" s="24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176</v>
      </c>
      <c r="AT240" s="248" t="s">
        <v>253</v>
      </c>
      <c r="AU240" s="248" t="s">
        <v>87</v>
      </c>
      <c r="AY240" s="17" t="s">
        <v>130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84</v>
      </c>
      <c r="BK240" s="249">
        <f>ROUND(I240*H240,2)</f>
        <v>0</v>
      </c>
      <c r="BL240" s="17" t="s">
        <v>136</v>
      </c>
      <c r="BM240" s="248" t="s">
        <v>541</v>
      </c>
    </row>
    <row r="241" s="13" customFormat="1">
      <c r="A241" s="13"/>
      <c r="B241" s="250"/>
      <c r="C241" s="251"/>
      <c r="D241" s="252" t="s">
        <v>138</v>
      </c>
      <c r="E241" s="253" t="s">
        <v>1</v>
      </c>
      <c r="F241" s="254" t="s">
        <v>539</v>
      </c>
      <c r="G241" s="251"/>
      <c r="H241" s="253" t="s">
        <v>1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0" t="s">
        <v>138</v>
      </c>
      <c r="AU241" s="260" t="s">
        <v>87</v>
      </c>
      <c r="AV241" s="13" t="s">
        <v>84</v>
      </c>
      <c r="AW241" s="13" t="s">
        <v>32</v>
      </c>
      <c r="AX241" s="13" t="s">
        <v>76</v>
      </c>
      <c r="AY241" s="260" t="s">
        <v>130</v>
      </c>
    </row>
    <row r="242" s="14" customFormat="1">
      <c r="A242" s="14"/>
      <c r="B242" s="261"/>
      <c r="C242" s="262"/>
      <c r="D242" s="252" t="s">
        <v>138</v>
      </c>
      <c r="E242" s="263" t="s">
        <v>1</v>
      </c>
      <c r="F242" s="264" t="s">
        <v>540</v>
      </c>
      <c r="G242" s="262"/>
      <c r="H242" s="265">
        <v>249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1" t="s">
        <v>138</v>
      </c>
      <c r="AU242" s="271" t="s">
        <v>87</v>
      </c>
      <c r="AV242" s="14" t="s">
        <v>87</v>
      </c>
      <c r="AW242" s="14" t="s">
        <v>32</v>
      </c>
      <c r="AX242" s="14" t="s">
        <v>84</v>
      </c>
      <c r="AY242" s="271" t="s">
        <v>130</v>
      </c>
    </row>
    <row r="243" s="12" customFormat="1" ht="22.8" customHeight="1">
      <c r="A243" s="12"/>
      <c r="B243" s="220"/>
      <c r="C243" s="221"/>
      <c r="D243" s="222" t="s">
        <v>75</v>
      </c>
      <c r="E243" s="234" t="s">
        <v>136</v>
      </c>
      <c r="F243" s="234" t="s">
        <v>272</v>
      </c>
      <c r="G243" s="221"/>
      <c r="H243" s="221"/>
      <c r="I243" s="224"/>
      <c r="J243" s="235">
        <f>BK243</f>
        <v>0</v>
      </c>
      <c r="K243" s="221"/>
      <c r="L243" s="226"/>
      <c r="M243" s="227"/>
      <c r="N243" s="228"/>
      <c r="O243" s="228"/>
      <c r="P243" s="229">
        <f>SUM(P244:P261)</f>
        <v>0</v>
      </c>
      <c r="Q243" s="228"/>
      <c r="R243" s="229">
        <f>SUM(R244:R261)</f>
        <v>118.29566249999999</v>
      </c>
      <c r="S243" s="228"/>
      <c r="T243" s="230">
        <f>SUM(T244:T261)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1" t="s">
        <v>84</v>
      </c>
      <c r="AT243" s="232" t="s">
        <v>75</v>
      </c>
      <c r="AU243" s="232" t="s">
        <v>84</v>
      </c>
      <c r="AY243" s="231" t="s">
        <v>130</v>
      </c>
      <c r="BK243" s="233">
        <f>SUM(BK244:BK261)</f>
        <v>0</v>
      </c>
    </row>
    <row r="244" s="2" customFormat="1" ht="21.75" customHeight="1">
      <c r="A244" s="38"/>
      <c r="B244" s="39"/>
      <c r="C244" s="236" t="s">
        <v>289</v>
      </c>
      <c r="D244" s="236" t="s">
        <v>132</v>
      </c>
      <c r="E244" s="237" t="s">
        <v>542</v>
      </c>
      <c r="F244" s="238" t="s">
        <v>543</v>
      </c>
      <c r="G244" s="239" t="s">
        <v>135</v>
      </c>
      <c r="H244" s="240">
        <v>66.549999999999997</v>
      </c>
      <c r="I244" s="241"/>
      <c r="J244" s="242">
        <f>ROUND(I244*H244,2)</f>
        <v>0</v>
      </c>
      <c r="K244" s="243"/>
      <c r="L244" s="44"/>
      <c r="M244" s="244" t="s">
        <v>1</v>
      </c>
      <c r="N244" s="245" t="s">
        <v>41</v>
      </c>
      <c r="O244" s="91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136</v>
      </c>
      <c r="AT244" s="248" t="s">
        <v>132</v>
      </c>
      <c r="AU244" s="248" t="s">
        <v>87</v>
      </c>
      <c r="AY244" s="17" t="s">
        <v>130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84</v>
      </c>
      <c r="BK244" s="249">
        <f>ROUND(I244*H244,2)</f>
        <v>0</v>
      </c>
      <c r="BL244" s="17" t="s">
        <v>136</v>
      </c>
      <c r="BM244" s="248" t="s">
        <v>544</v>
      </c>
    </row>
    <row r="245" s="14" customFormat="1">
      <c r="A245" s="14"/>
      <c r="B245" s="261"/>
      <c r="C245" s="262"/>
      <c r="D245" s="252" t="s">
        <v>138</v>
      </c>
      <c r="E245" s="263" t="s">
        <v>1</v>
      </c>
      <c r="F245" s="264" t="s">
        <v>545</v>
      </c>
      <c r="G245" s="262"/>
      <c r="H245" s="265">
        <v>66.549999999999997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1" t="s">
        <v>138</v>
      </c>
      <c r="AU245" s="271" t="s">
        <v>87</v>
      </c>
      <c r="AV245" s="14" t="s">
        <v>87</v>
      </c>
      <c r="AW245" s="14" t="s">
        <v>32</v>
      </c>
      <c r="AX245" s="14" t="s">
        <v>84</v>
      </c>
      <c r="AY245" s="271" t="s">
        <v>130</v>
      </c>
    </row>
    <row r="246" s="2" customFormat="1" ht="21.75" customHeight="1">
      <c r="A246" s="38"/>
      <c r="B246" s="39"/>
      <c r="C246" s="236" t="s">
        <v>297</v>
      </c>
      <c r="D246" s="236" t="s">
        <v>132</v>
      </c>
      <c r="E246" s="237" t="s">
        <v>546</v>
      </c>
      <c r="F246" s="238" t="s">
        <v>547</v>
      </c>
      <c r="G246" s="239" t="s">
        <v>144</v>
      </c>
      <c r="H246" s="240">
        <v>2.5</v>
      </c>
      <c r="I246" s="241"/>
      <c r="J246" s="242">
        <f>ROUND(I246*H246,2)</f>
        <v>0</v>
      </c>
      <c r="K246" s="243"/>
      <c r="L246" s="44"/>
      <c r="M246" s="244" t="s">
        <v>1</v>
      </c>
      <c r="N246" s="245" t="s">
        <v>41</v>
      </c>
      <c r="O246" s="91"/>
      <c r="P246" s="246">
        <f>O246*H246</f>
        <v>0</v>
      </c>
      <c r="Q246" s="246">
        <v>2.49255</v>
      </c>
      <c r="R246" s="246">
        <f>Q246*H246</f>
        <v>6.2313749999999999</v>
      </c>
      <c r="S246" s="246">
        <v>0</v>
      </c>
      <c r="T246" s="24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8" t="s">
        <v>136</v>
      </c>
      <c r="AT246" s="248" t="s">
        <v>132</v>
      </c>
      <c r="AU246" s="248" t="s">
        <v>87</v>
      </c>
      <c r="AY246" s="17" t="s">
        <v>130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7" t="s">
        <v>84</v>
      </c>
      <c r="BK246" s="249">
        <f>ROUND(I246*H246,2)</f>
        <v>0</v>
      </c>
      <c r="BL246" s="17" t="s">
        <v>136</v>
      </c>
      <c r="BM246" s="248" t="s">
        <v>548</v>
      </c>
    </row>
    <row r="247" s="13" customFormat="1">
      <c r="A247" s="13"/>
      <c r="B247" s="250"/>
      <c r="C247" s="251"/>
      <c r="D247" s="252" t="s">
        <v>138</v>
      </c>
      <c r="E247" s="253" t="s">
        <v>1</v>
      </c>
      <c r="F247" s="254" t="s">
        <v>549</v>
      </c>
      <c r="G247" s="251"/>
      <c r="H247" s="253" t="s">
        <v>1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138</v>
      </c>
      <c r="AU247" s="260" t="s">
        <v>87</v>
      </c>
      <c r="AV247" s="13" t="s">
        <v>84</v>
      </c>
      <c r="AW247" s="13" t="s">
        <v>32</v>
      </c>
      <c r="AX247" s="13" t="s">
        <v>76</v>
      </c>
      <c r="AY247" s="260" t="s">
        <v>130</v>
      </c>
    </row>
    <row r="248" s="14" customFormat="1">
      <c r="A248" s="14"/>
      <c r="B248" s="261"/>
      <c r="C248" s="262"/>
      <c r="D248" s="252" t="s">
        <v>138</v>
      </c>
      <c r="E248" s="263" t="s">
        <v>1</v>
      </c>
      <c r="F248" s="264" t="s">
        <v>550</v>
      </c>
      <c r="G248" s="262"/>
      <c r="H248" s="265">
        <v>2.5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1" t="s">
        <v>138</v>
      </c>
      <c r="AU248" s="271" t="s">
        <v>87</v>
      </c>
      <c r="AV248" s="14" t="s">
        <v>87</v>
      </c>
      <c r="AW248" s="14" t="s">
        <v>32</v>
      </c>
      <c r="AX248" s="14" t="s">
        <v>84</v>
      </c>
      <c r="AY248" s="271" t="s">
        <v>130</v>
      </c>
    </row>
    <row r="249" s="2" customFormat="1" ht="21.75" customHeight="1">
      <c r="A249" s="38"/>
      <c r="B249" s="39"/>
      <c r="C249" s="236" t="s">
        <v>305</v>
      </c>
      <c r="D249" s="236" t="s">
        <v>132</v>
      </c>
      <c r="E249" s="237" t="s">
        <v>551</v>
      </c>
      <c r="F249" s="238" t="s">
        <v>552</v>
      </c>
      <c r="G249" s="239" t="s">
        <v>135</v>
      </c>
      <c r="H249" s="240">
        <v>2</v>
      </c>
      <c r="I249" s="241"/>
      <c r="J249" s="242">
        <f>ROUND(I249*H249,2)</f>
        <v>0</v>
      </c>
      <c r="K249" s="243"/>
      <c r="L249" s="44"/>
      <c r="M249" s="244" t="s">
        <v>1</v>
      </c>
      <c r="N249" s="245" t="s">
        <v>41</v>
      </c>
      <c r="O249" s="91"/>
      <c r="P249" s="246">
        <f>O249*H249</f>
        <v>0</v>
      </c>
      <c r="Q249" s="246">
        <v>0.0063200000000000001</v>
      </c>
      <c r="R249" s="246">
        <f>Q249*H249</f>
        <v>0.01264</v>
      </c>
      <c r="S249" s="246">
        <v>0</v>
      </c>
      <c r="T249" s="24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8" t="s">
        <v>136</v>
      </c>
      <c r="AT249" s="248" t="s">
        <v>132</v>
      </c>
      <c r="AU249" s="248" t="s">
        <v>87</v>
      </c>
      <c r="AY249" s="17" t="s">
        <v>130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84</v>
      </c>
      <c r="BK249" s="249">
        <f>ROUND(I249*H249,2)</f>
        <v>0</v>
      </c>
      <c r="BL249" s="17" t="s">
        <v>136</v>
      </c>
      <c r="BM249" s="248" t="s">
        <v>553</v>
      </c>
    </row>
    <row r="250" s="13" customFormat="1">
      <c r="A250" s="13"/>
      <c r="B250" s="250"/>
      <c r="C250" s="251"/>
      <c r="D250" s="252" t="s">
        <v>138</v>
      </c>
      <c r="E250" s="253" t="s">
        <v>1</v>
      </c>
      <c r="F250" s="254" t="s">
        <v>554</v>
      </c>
      <c r="G250" s="251"/>
      <c r="H250" s="253" t="s">
        <v>1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0" t="s">
        <v>138</v>
      </c>
      <c r="AU250" s="260" t="s">
        <v>87</v>
      </c>
      <c r="AV250" s="13" t="s">
        <v>84</v>
      </c>
      <c r="AW250" s="13" t="s">
        <v>32</v>
      </c>
      <c r="AX250" s="13" t="s">
        <v>76</v>
      </c>
      <c r="AY250" s="260" t="s">
        <v>130</v>
      </c>
    </row>
    <row r="251" s="14" customFormat="1">
      <c r="A251" s="14"/>
      <c r="B251" s="261"/>
      <c r="C251" s="262"/>
      <c r="D251" s="252" t="s">
        <v>138</v>
      </c>
      <c r="E251" s="263" t="s">
        <v>1</v>
      </c>
      <c r="F251" s="264" t="s">
        <v>555</v>
      </c>
      <c r="G251" s="262"/>
      <c r="H251" s="265">
        <v>10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1" t="s">
        <v>138</v>
      </c>
      <c r="AU251" s="271" t="s">
        <v>87</v>
      </c>
      <c r="AV251" s="14" t="s">
        <v>87</v>
      </c>
      <c r="AW251" s="14" t="s">
        <v>32</v>
      </c>
      <c r="AX251" s="14" t="s">
        <v>76</v>
      </c>
      <c r="AY251" s="271" t="s">
        <v>130</v>
      </c>
    </row>
    <row r="252" s="14" customFormat="1">
      <c r="A252" s="14"/>
      <c r="B252" s="261"/>
      <c r="C252" s="262"/>
      <c r="D252" s="252" t="s">
        <v>138</v>
      </c>
      <c r="E252" s="263" t="s">
        <v>1</v>
      </c>
      <c r="F252" s="264" t="s">
        <v>556</v>
      </c>
      <c r="G252" s="262"/>
      <c r="H252" s="265">
        <v>2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1" t="s">
        <v>138</v>
      </c>
      <c r="AU252" s="271" t="s">
        <v>87</v>
      </c>
      <c r="AV252" s="14" t="s">
        <v>87</v>
      </c>
      <c r="AW252" s="14" t="s">
        <v>32</v>
      </c>
      <c r="AX252" s="14" t="s">
        <v>84</v>
      </c>
      <c r="AY252" s="271" t="s">
        <v>130</v>
      </c>
    </row>
    <row r="253" s="2" customFormat="1" ht="21.75" customHeight="1">
      <c r="A253" s="38"/>
      <c r="B253" s="39"/>
      <c r="C253" s="236" t="s">
        <v>312</v>
      </c>
      <c r="D253" s="236" t="s">
        <v>132</v>
      </c>
      <c r="E253" s="237" t="s">
        <v>557</v>
      </c>
      <c r="F253" s="238" t="s">
        <v>558</v>
      </c>
      <c r="G253" s="239" t="s">
        <v>233</v>
      </c>
      <c r="H253" s="240">
        <v>0.22500000000000001</v>
      </c>
      <c r="I253" s="241"/>
      <c r="J253" s="242">
        <f>ROUND(I253*H253,2)</f>
        <v>0</v>
      </c>
      <c r="K253" s="243"/>
      <c r="L253" s="44"/>
      <c r="M253" s="244" t="s">
        <v>1</v>
      </c>
      <c r="N253" s="245" t="s">
        <v>41</v>
      </c>
      <c r="O253" s="91"/>
      <c r="P253" s="246">
        <f>O253*H253</f>
        <v>0</v>
      </c>
      <c r="Q253" s="246">
        <v>0.84758</v>
      </c>
      <c r="R253" s="246">
        <f>Q253*H253</f>
        <v>0.1907055</v>
      </c>
      <c r="S253" s="246">
        <v>0</v>
      </c>
      <c r="T253" s="24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136</v>
      </c>
      <c r="AT253" s="248" t="s">
        <v>132</v>
      </c>
      <c r="AU253" s="248" t="s">
        <v>87</v>
      </c>
      <c r="AY253" s="17" t="s">
        <v>130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84</v>
      </c>
      <c r="BK253" s="249">
        <f>ROUND(I253*H253,2)</f>
        <v>0</v>
      </c>
      <c r="BL253" s="17" t="s">
        <v>136</v>
      </c>
      <c r="BM253" s="248" t="s">
        <v>559</v>
      </c>
    </row>
    <row r="254" s="14" customFormat="1">
      <c r="A254" s="14"/>
      <c r="B254" s="261"/>
      <c r="C254" s="262"/>
      <c r="D254" s="252" t="s">
        <v>138</v>
      </c>
      <c r="E254" s="263" t="s">
        <v>1</v>
      </c>
      <c r="F254" s="264" t="s">
        <v>560</v>
      </c>
      <c r="G254" s="262"/>
      <c r="H254" s="265">
        <v>0.22500000000000001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1" t="s">
        <v>138</v>
      </c>
      <c r="AU254" s="271" t="s">
        <v>87</v>
      </c>
      <c r="AV254" s="14" t="s">
        <v>87</v>
      </c>
      <c r="AW254" s="14" t="s">
        <v>32</v>
      </c>
      <c r="AX254" s="14" t="s">
        <v>84</v>
      </c>
      <c r="AY254" s="271" t="s">
        <v>130</v>
      </c>
    </row>
    <row r="255" s="2" customFormat="1" ht="21.75" customHeight="1">
      <c r="A255" s="38"/>
      <c r="B255" s="39"/>
      <c r="C255" s="236" t="s">
        <v>318</v>
      </c>
      <c r="D255" s="236" t="s">
        <v>132</v>
      </c>
      <c r="E255" s="237" t="s">
        <v>561</v>
      </c>
      <c r="F255" s="238" t="s">
        <v>562</v>
      </c>
      <c r="G255" s="239" t="s">
        <v>144</v>
      </c>
      <c r="H255" s="240">
        <v>24</v>
      </c>
      <c r="I255" s="241"/>
      <c r="J255" s="242">
        <f>ROUND(I255*H255,2)</f>
        <v>0</v>
      </c>
      <c r="K255" s="243"/>
      <c r="L255" s="44"/>
      <c r="M255" s="244" t="s">
        <v>1</v>
      </c>
      <c r="N255" s="245" t="s">
        <v>41</v>
      </c>
      <c r="O255" s="91"/>
      <c r="P255" s="246">
        <f>O255*H255</f>
        <v>0</v>
      </c>
      <c r="Q255" s="246">
        <v>2.13408</v>
      </c>
      <c r="R255" s="246">
        <f>Q255*H255</f>
        <v>51.217919999999999</v>
      </c>
      <c r="S255" s="246">
        <v>0</v>
      </c>
      <c r="T255" s="24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136</v>
      </c>
      <c r="AT255" s="248" t="s">
        <v>132</v>
      </c>
      <c r="AU255" s="248" t="s">
        <v>87</v>
      </c>
      <c r="AY255" s="17" t="s">
        <v>130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84</v>
      </c>
      <c r="BK255" s="249">
        <f>ROUND(I255*H255,2)</f>
        <v>0</v>
      </c>
      <c r="BL255" s="17" t="s">
        <v>136</v>
      </c>
      <c r="BM255" s="248" t="s">
        <v>563</v>
      </c>
    </row>
    <row r="256" s="13" customFormat="1">
      <c r="A256" s="13"/>
      <c r="B256" s="250"/>
      <c r="C256" s="251"/>
      <c r="D256" s="252" t="s">
        <v>138</v>
      </c>
      <c r="E256" s="253" t="s">
        <v>1</v>
      </c>
      <c r="F256" s="254" t="s">
        <v>564</v>
      </c>
      <c r="G256" s="251"/>
      <c r="H256" s="253" t="s">
        <v>1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0" t="s">
        <v>138</v>
      </c>
      <c r="AU256" s="260" t="s">
        <v>87</v>
      </c>
      <c r="AV256" s="13" t="s">
        <v>84</v>
      </c>
      <c r="AW256" s="13" t="s">
        <v>32</v>
      </c>
      <c r="AX256" s="13" t="s">
        <v>76</v>
      </c>
      <c r="AY256" s="260" t="s">
        <v>130</v>
      </c>
    </row>
    <row r="257" s="14" customFormat="1">
      <c r="A257" s="14"/>
      <c r="B257" s="261"/>
      <c r="C257" s="262"/>
      <c r="D257" s="252" t="s">
        <v>138</v>
      </c>
      <c r="E257" s="263" t="s">
        <v>1</v>
      </c>
      <c r="F257" s="264" t="s">
        <v>565</v>
      </c>
      <c r="G257" s="262"/>
      <c r="H257" s="265">
        <v>24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1" t="s">
        <v>138</v>
      </c>
      <c r="AU257" s="271" t="s">
        <v>87</v>
      </c>
      <c r="AV257" s="14" t="s">
        <v>87</v>
      </c>
      <c r="AW257" s="14" t="s">
        <v>32</v>
      </c>
      <c r="AX257" s="14" t="s">
        <v>84</v>
      </c>
      <c r="AY257" s="271" t="s">
        <v>130</v>
      </c>
    </row>
    <row r="258" s="2" customFormat="1" ht="21.75" customHeight="1">
      <c r="A258" s="38"/>
      <c r="B258" s="39"/>
      <c r="C258" s="236" t="s">
        <v>322</v>
      </c>
      <c r="D258" s="236" t="s">
        <v>132</v>
      </c>
      <c r="E258" s="237" t="s">
        <v>566</v>
      </c>
      <c r="F258" s="238" t="s">
        <v>567</v>
      </c>
      <c r="G258" s="239" t="s">
        <v>135</v>
      </c>
      <c r="H258" s="240">
        <v>60</v>
      </c>
      <c r="I258" s="241"/>
      <c r="J258" s="242">
        <f>ROUND(I258*H258,2)</f>
        <v>0</v>
      </c>
      <c r="K258" s="243"/>
      <c r="L258" s="44"/>
      <c r="M258" s="244" t="s">
        <v>1</v>
      </c>
      <c r="N258" s="245" t="s">
        <v>41</v>
      </c>
      <c r="O258" s="91"/>
      <c r="P258" s="246">
        <f>O258*H258</f>
        <v>0</v>
      </c>
      <c r="Q258" s="246">
        <v>0</v>
      </c>
      <c r="R258" s="246">
        <f>Q258*H258</f>
        <v>0</v>
      </c>
      <c r="S258" s="246">
        <v>0</v>
      </c>
      <c r="T258" s="24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8" t="s">
        <v>136</v>
      </c>
      <c r="AT258" s="248" t="s">
        <v>132</v>
      </c>
      <c r="AU258" s="248" t="s">
        <v>87</v>
      </c>
      <c r="AY258" s="17" t="s">
        <v>130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7" t="s">
        <v>84</v>
      </c>
      <c r="BK258" s="249">
        <f>ROUND(I258*H258,2)</f>
        <v>0</v>
      </c>
      <c r="BL258" s="17" t="s">
        <v>136</v>
      </c>
      <c r="BM258" s="248" t="s">
        <v>568</v>
      </c>
    </row>
    <row r="259" s="14" customFormat="1">
      <c r="A259" s="14"/>
      <c r="B259" s="261"/>
      <c r="C259" s="262"/>
      <c r="D259" s="252" t="s">
        <v>138</v>
      </c>
      <c r="E259" s="263" t="s">
        <v>1</v>
      </c>
      <c r="F259" s="264" t="s">
        <v>569</v>
      </c>
      <c r="G259" s="262"/>
      <c r="H259" s="265">
        <v>60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1" t="s">
        <v>138</v>
      </c>
      <c r="AU259" s="271" t="s">
        <v>87</v>
      </c>
      <c r="AV259" s="14" t="s">
        <v>87</v>
      </c>
      <c r="AW259" s="14" t="s">
        <v>32</v>
      </c>
      <c r="AX259" s="14" t="s">
        <v>84</v>
      </c>
      <c r="AY259" s="271" t="s">
        <v>130</v>
      </c>
    </row>
    <row r="260" s="2" customFormat="1" ht="21.75" customHeight="1">
      <c r="A260" s="38"/>
      <c r="B260" s="39"/>
      <c r="C260" s="236" t="s">
        <v>328</v>
      </c>
      <c r="D260" s="236" t="s">
        <v>132</v>
      </c>
      <c r="E260" s="237" t="s">
        <v>570</v>
      </c>
      <c r="F260" s="238" t="s">
        <v>571</v>
      </c>
      <c r="G260" s="239" t="s">
        <v>135</v>
      </c>
      <c r="H260" s="240">
        <v>66.549999999999997</v>
      </c>
      <c r="I260" s="241"/>
      <c r="J260" s="242">
        <f>ROUND(I260*H260,2)</f>
        <v>0</v>
      </c>
      <c r="K260" s="243"/>
      <c r="L260" s="44"/>
      <c r="M260" s="244" t="s">
        <v>1</v>
      </c>
      <c r="N260" s="245" t="s">
        <v>41</v>
      </c>
      <c r="O260" s="91"/>
      <c r="P260" s="246">
        <f>O260*H260</f>
        <v>0</v>
      </c>
      <c r="Q260" s="246">
        <v>0.91124000000000005</v>
      </c>
      <c r="R260" s="246">
        <f>Q260*H260</f>
        <v>60.643022000000002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136</v>
      </c>
      <c r="AT260" s="248" t="s">
        <v>132</v>
      </c>
      <c r="AU260" s="248" t="s">
        <v>87</v>
      </c>
      <c r="AY260" s="17" t="s">
        <v>130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84</v>
      </c>
      <c r="BK260" s="249">
        <f>ROUND(I260*H260,2)</f>
        <v>0</v>
      </c>
      <c r="BL260" s="17" t="s">
        <v>136</v>
      </c>
      <c r="BM260" s="248" t="s">
        <v>572</v>
      </c>
    </row>
    <row r="261" s="14" customFormat="1">
      <c r="A261" s="14"/>
      <c r="B261" s="261"/>
      <c r="C261" s="262"/>
      <c r="D261" s="252" t="s">
        <v>138</v>
      </c>
      <c r="E261" s="263" t="s">
        <v>1</v>
      </c>
      <c r="F261" s="264" t="s">
        <v>545</v>
      </c>
      <c r="G261" s="262"/>
      <c r="H261" s="265">
        <v>66.549999999999997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1" t="s">
        <v>138</v>
      </c>
      <c r="AU261" s="271" t="s">
        <v>87</v>
      </c>
      <c r="AV261" s="14" t="s">
        <v>87</v>
      </c>
      <c r="AW261" s="14" t="s">
        <v>32</v>
      </c>
      <c r="AX261" s="14" t="s">
        <v>84</v>
      </c>
      <c r="AY261" s="271" t="s">
        <v>130</v>
      </c>
    </row>
    <row r="262" s="12" customFormat="1" ht="22.8" customHeight="1">
      <c r="A262" s="12"/>
      <c r="B262" s="220"/>
      <c r="C262" s="221"/>
      <c r="D262" s="222" t="s">
        <v>75</v>
      </c>
      <c r="E262" s="234" t="s">
        <v>176</v>
      </c>
      <c r="F262" s="234" t="s">
        <v>573</v>
      </c>
      <c r="G262" s="221"/>
      <c r="H262" s="221"/>
      <c r="I262" s="224"/>
      <c r="J262" s="235">
        <f>BK262</f>
        <v>0</v>
      </c>
      <c r="K262" s="221"/>
      <c r="L262" s="226"/>
      <c r="M262" s="227"/>
      <c r="N262" s="228"/>
      <c r="O262" s="228"/>
      <c r="P262" s="229">
        <f>SUM(P263:P316)</f>
        <v>0</v>
      </c>
      <c r="Q262" s="228"/>
      <c r="R262" s="229">
        <f>SUM(R263:R316)</f>
        <v>329.25414999999998</v>
      </c>
      <c r="S262" s="228"/>
      <c r="T262" s="230">
        <f>SUM(T263:T316)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31" t="s">
        <v>84</v>
      </c>
      <c r="AT262" s="232" t="s">
        <v>75</v>
      </c>
      <c r="AU262" s="232" t="s">
        <v>84</v>
      </c>
      <c r="AY262" s="231" t="s">
        <v>130</v>
      </c>
      <c r="BK262" s="233">
        <f>SUM(BK263:BK316)</f>
        <v>0</v>
      </c>
    </row>
    <row r="263" s="2" customFormat="1" ht="16.5" customHeight="1">
      <c r="A263" s="38"/>
      <c r="B263" s="39"/>
      <c r="C263" s="236" t="s">
        <v>331</v>
      </c>
      <c r="D263" s="236" t="s">
        <v>132</v>
      </c>
      <c r="E263" s="237" t="s">
        <v>574</v>
      </c>
      <c r="F263" s="238" t="s">
        <v>575</v>
      </c>
      <c r="G263" s="239" t="s">
        <v>144</v>
      </c>
      <c r="H263" s="240">
        <v>0.71999999999999997</v>
      </c>
      <c r="I263" s="241"/>
      <c r="J263" s="242">
        <f>ROUND(I263*H263,2)</f>
        <v>0</v>
      </c>
      <c r="K263" s="243"/>
      <c r="L263" s="44"/>
      <c r="M263" s="244" t="s">
        <v>1</v>
      </c>
      <c r="N263" s="245" t="s">
        <v>41</v>
      </c>
      <c r="O263" s="91"/>
      <c r="P263" s="246">
        <f>O263*H263</f>
        <v>0</v>
      </c>
      <c r="Q263" s="246">
        <v>0</v>
      </c>
      <c r="R263" s="246">
        <f>Q263*H263</f>
        <v>0</v>
      </c>
      <c r="S263" s="246">
        <v>0</v>
      </c>
      <c r="T263" s="24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8" t="s">
        <v>136</v>
      </c>
      <c r="AT263" s="248" t="s">
        <v>132</v>
      </c>
      <c r="AU263" s="248" t="s">
        <v>87</v>
      </c>
      <c r="AY263" s="17" t="s">
        <v>130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84</v>
      </c>
      <c r="BK263" s="249">
        <f>ROUND(I263*H263,2)</f>
        <v>0</v>
      </c>
      <c r="BL263" s="17" t="s">
        <v>136</v>
      </c>
      <c r="BM263" s="248" t="s">
        <v>576</v>
      </c>
    </row>
    <row r="264" s="13" customFormat="1">
      <c r="A264" s="13"/>
      <c r="B264" s="250"/>
      <c r="C264" s="251"/>
      <c r="D264" s="252" t="s">
        <v>138</v>
      </c>
      <c r="E264" s="253" t="s">
        <v>1</v>
      </c>
      <c r="F264" s="254" t="s">
        <v>577</v>
      </c>
      <c r="G264" s="251"/>
      <c r="H264" s="253" t="s">
        <v>1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0" t="s">
        <v>138</v>
      </c>
      <c r="AU264" s="260" t="s">
        <v>87</v>
      </c>
      <c r="AV264" s="13" t="s">
        <v>84</v>
      </c>
      <c r="AW264" s="13" t="s">
        <v>32</v>
      </c>
      <c r="AX264" s="13" t="s">
        <v>76</v>
      </c>
      <c r="AY264" s="260" t="s">
        <v>130</v>
      </c>
    </row>
    <row r="265" s="14" customFormat="1">
      <c r="A265" s="14"/>
      <c r="B265" s="261"/>
      <c r="C265" s="262"/>
      <c r="D265" s="252" t="s">
        <v>138</v>
      </c>
      <c r="E265" s="263" t="s">
        <v>1</v>
      </c>
      <c r="F265" s="264" t="s">
        <v>578</v>
      </c>
      <c r="G265" s="262"/>
      <c r="H265" s="265">
        <v>0.71999999999999997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1" t="s">
        <v>138</v>
      </c>
      <c r="AU265" s="271" t="s">
        <v>87</v>
      </c>
      <c r="AV265" s="14" t="s">
        <v>87</v>
      </c>
      <c r="AW265" s="14" t="s">
        <v>32</v>
      </c>
      <c r="AX265" s="14" t="s">
        <v>84</v>
      </c>
      <c r="AY265" s="271" t="s">
        <v>130</v>
      </c>
    </row>
    <row r="266" s="2" customFormat="1" ht="16.5" customHeight="1">
      <c r="A266" s="38"/>
      <c r="B266" s="39"/>
      <c r="C266" s="236" t="s">
        <v>336</v>
      </c>
      <c r="D266" s="236" t="s">
        <v>132</v>
      </c>
      <c r="E266" s="237" t="s">
        <v>579</v>
      </c>
      <c r="F266" s="238" t="s">
        <v>580</v>
      </c>
      <c r="G266" s="239" t="s">
        <v>394</v>
      </c>
      <c r="H266" s="240">
        <v>8</v>
      </c>
      <c r="I266" s="241"/>
      <c r="J266" s="242">
        <f>ROUND(I266*H266,2)</f>
        <v>0</v>
      </c>
      <c r="K266" s="243"/>
      <c r="L266" s="44"/>
      <c r="M266" s="244" t="s">
        <v>1</v>
      </c>
      <c r="N266" s="245" t="s">
        <v>41</v>
      </c>
      <c r="O266" s="91"/>
      <c r="P266" s="246">
        <f>O266*H266</f>
        <v>0</v>
      </c>
      <c r="Q266" s="246">
        <v>0.0066</v>
      </c>
      <c r="R266" s="246">
        <f>Q266*H266</f>
        <v>0.0528</v>
      </c>
      <c r="S266" s="246">
        <v>0</v>
      </c>
      <c r="T266" s="24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8" t="s">
        <v>136</v>
      </c>
      <c r="AT266" s="248" t="s">
        <v>132</v>
      </c>
      <c r="AU266" s="248" t="s">
        <v>87</v>
      </c>
      <c r="AY266" s="17" t="s">
        <v>130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84</v>
      </c>
      <c r="BK266" s="249">
        <f>ROUND(I266*H266,2)</f>
        <v>0</v>
      </c>
      <c r="BL266" s="17" t="s">
        <v>136</v>
      </c>
      <c r="BM266" s="248" t="s">
        <v>581</v>
      </c>
    </row>
    <row r="267" s="14" customFormat="1">
      <c r="A267" s="14"/>
      <c r="B267" s="261"/>
      <c r="C267" s="262"/>
      <c r="D267" s="252" t="s">
        <v>138</v>
      </c>
      <c r="E267" s="263" t="s">
        <v>1</v>
      </c>
      <c r="F267" s="264" t="s">
        <v>176</v>
      </c>
      <c r="G267" s="262"/>
      <c r="H267" s="265">
        <v>8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1" t="s">
        <v>138</v>
      </c>
      <c r="AU267" s="271" t="s">
        <v>87</v>
      </c>
      <c r="AV267" s="14" t="s">
        <v>87</v>
      </c>
      <c r="AW267" s="14" t="s">
        <v>32</v>
      </c>
      <c r="AX267" s="14" t="s">
        <v>84</v>
      </c>
      <c r="AY267" s="271" t="s">
        <v>130</v>
      </c>
    </row>
    <row r="268" s="2" customFormat="1" ht="21.75" customHeight="1">
      <c r="A268" s="38"/>
      <c r="B268" s="39"/>
      <c r="C268" s="283" t="s">
        <v>342</v>
      </c>
      <c r="D268" s="283" t="s">
        <v>253</v>
      </c>
      <c r="E268" s="284" t="s">
        <v>582</v>
      </c>
      <c r="F268" s="285" t="s">
        <v>583</v>
      </c>
      <c r="G268" s="286" t="s">
        <v>394</v>
      </c>
      <c r="H268" s="287">
        <v>1</v>
      </c>
      <c r="I268" s="288"/>
      <c r="J268" s="289">
        <f>ROUND(I268*H268,2)</f>
        <v>0</v>
      </c>
      <c r="K268" s="290"/>
      <c r="L268" s="291"/>
      <c r="M268" s="292" t="s">
        <v>1</v>
      </c>
      <c r="N268" s="293" t="s">
        <v>41</v>
      </c>
      <c r="O268" s="91"/>
      <c r="P268" s="246">
        <f>O268*H268</f>
        <v>0</v>
      </c>
      <c r="Q268" s="246">
        <v>0.039</v>
      </c>
      <c r="R268" s="246">
        <f>Q268*H268</f>
        <v>0.039</v>
      </c>
      <c r="S268" s="246">
        <v>0</v>
      </c>
      <c r="T268" s="24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8" t="s">
        <v>176</v>
      </c>
      <c r="AT268" s="248" t="s">
        <v>253</v>
      </c>
      <c r="AU268" s="248" t="s">
        <v>87</v>
      </c>
      <c r="AY268" s="17" t="s">
        <v>130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7" t="s">
        <v>84</v>
      </c>
      <c r="BK268" s="249">
        <f>ROUND(I268*H268,2)</f>
        <v>0</v>
      </c>
      <c r="BL268" s="17" t="s">
        <v>136</v>
      </c>
      <c r="BM268" s="248" t="s">
        <v>584</v>
      </c>
    </row>
    <row r="269" s="14" customFormat="1">
      <c r="A269" s="14"/>
      <c r="B269" s="261"/>
      <c r="C269" s="262"/>
      <c r="D269" s="252" t="s">
        <v>138</v>
      </c>
      <c r="E269" s="263" t="s">
        <v>1</v>
      </c>
      <c r="F269" s="264" t="s">
        <v>84</v>
      </c>
      <c r="G269" s="262"/>
      <c r="H269" s="265">
        <v>1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1" t="s">
        <v>138</v>
      </c>
      <c r="AU269" s="271" t="s">
        <v>87</v>
      </c>
      <c r="AV269" s="14" t="s">
        <v>87</v>
      </c>
      <c r="AW269" s="14" t="s">
        <v>32</v>
      </c>
      <c r="AX269" s="14" t="s">
        <v>84</v>
      </c>
      <c r="AY269" s="271" t="s">
        <v>130</v>
      </c>
    </row>
    <row r="270" s="2" customFormat="1" ht="21.75" customHeight="1">
      <c r="A270" s="38"/>
      <c r="B270" s="39"/>
      <c r="C270" s="283" t="s">
        <v>347</v>
      </c>
      <c r="D270" s="283" t="s">
        <v>253</v>
      </c>
      <c r="E270" s="284" t="s">
        <v>585</v>
      </c>
      <c r="F270" s="285" t="s">
        <v>586</v>
      </c>
      <c r="G270" s="286" t="s">
        <v>394</v>
      </c>
      <c r="H270" s="287">
        <v>2</v>
      </c>
      <c r="I270" s="288"/>
      <c r="J270" s="289">
        <f>ROUND(I270*H270,2)</f>
        <v>0</v>
      </c>
      <c r="K270" s="290"/>
      <c r="L270" s="291"/>
      <c r="M270" s="292" t="s">
        <v>1</v>
      </c>
      <c r="N270" s="293" t="s">
        <v>41</v>
      </c>
      <c r="O270" s="91"/>
      <c r="P270" s="246">
        <f>O270*H270</f>
        <v>0</v>
      </c>
      <c r="Q270" s="246">
        <v>0.050999999999999997</v>
      </c>
      <c r="R270" s="246">
        <f>Q270*H270</f>
        <v>0.10199999999999999</v>
      </c>
      <c r="S270" s="246">
        <v>0</v>
      </c>
      <c r="T270" s="24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8" t="s">
        <v>176</v>
      </c>
      <c r="AT270" s="248" t="s">
        <v>253</v>
      </c>
      <c r="AU270" s="248" t="s">
        <v>87</v>
      </c>
      <c r="AY270" s="17" t="s">
        <v>130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7" t="s">
        <v>84</v>
      </c>
      <c r="BK270" s="249">
        <f>ROUND(I270*H270,2)</f>
        <v>0</v>
      </c>
      <c r="BL270" s="17" t="s">
        <v>136</v>
      </c>
      <c r="BM270" s="248" t="s">
        <v>587</v>
      </c>
    </row>
    <row r="271" s="14" customFormat="1">
      <c r="A271" s="14"/>
      <c r="B271" s="261"/>
      <c r="C271" s="262"/>
      <c r="D271" s="252" t="s">
        <v>138</v>
      </c>
      <c r="E271" s="263" t="s">
        <v>1</v>
      </c>
      <c r="F271" s="264" t="s">
        <v>87</v>
      </c>
      <c r="G271" s="262"/>
      <c r="H271" s="265">
        <v>2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1" t="s">
        <v>138</v>
      </c>
      <c r="AU271" s="271" t="s">
        <v>87</v>
      </c>
      <c r="AV271" s="14" t="s">
        <v>87</v>
      </c>
      <c r="AW271" s="14" t="s">
        <v>32</v>
      </c>
      <c r="AX271" s="14" t="s">
        <v>84</v>
      </c>
      <c r="AY271" s="271" t="s">
        <v>130</v>
      </c>
    </row>
    <row r="272" s="2" customFormat="1" ht="21.75" customHeight="1">
      <c r="A272" s="38"/>
      <c r="B272" s="39"/>
      <c r="C272" s="283" t="s">
        <v>352</v>
      </c>
      <c r="D272" s="283" t="s">
        <v>253</v>
      </c>
      <c r="E272" s="284" t="s">
        <v>588</v>
      </c>
      <c r="F272" s="285" t="s">
        <v>589</v>
      </c>
      <c r="G272" s="286" t="s">
        <v>394</v>
      </c>
      <c r="H272" s="287">
        <v>5</v>
      </c>
      <c r="I272" s="288"/>
      <c r="J272" s="289">
        <f>ROUND(I272*H272,2)</f>
        <v>0</v>
      </c>
      <c r="K272" s="290"/>
      <c r="L272" s="291"/>
      <c r="M272" s="292" t="s">
        <v>1</v>
      </c>
      <c r="N272" s="293" t="s">
        <v>41</v>
      </c>
      <c r="O272" s="91"/>
      <c r="P272" s="246">
        <f>O272*H272</f>
        <v>0</v>
      </c>
      <c r="Q272" s="246">
        <v>0.064000000000000001</v>
      </c>
      <c r="R272" s="246">
        <f>Q272*H272</f>
        <v>0.32000000000000001</v>
      </c>
      <c r="S272" s="246">
        <v>0</v>
      </c>
      <c r="T272" s="24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8" t="s">
        <v>176</v>
      </c>
      <c r="AT272" s="248" t="s">
        <v>253</v>
      </c>
      <c r="AU272" s="248" t="s">
        <v>87</v>
      </c>
      <c r="AY272" s="17" t="s">
        <v>130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84</v>
      </c>
      <c r="BK272" s="249">
        <f>ROUND(I272*H272,2)</f>
        <v>0</v>
      </c>
      <c r="BL272" s="17" t="s">
        <v>136</v>
      </c>
      <c r="BM272" s="248" t="s">
        <v>590</v>
      </c>
    </row>
    <row r="273" s="14" customFormat="1">
      <c r="A273" s="14"/>
      <c r="B273" s="261"/>
      <c r="C273" s="262"/>
      <c r="D273" s="252" t="s">
        <v>138</v>
      </c>
      <c r="E273" s="263" t="s">
        <v>1</v>
      </c>
      <c r="F273" s="264" t="s">
        <v>159</v>
      </c>
      <c r="G273" s="262"/>
      <c r="H273" s="265">
        <v>5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1" t="s">
        <v>138</v>
      </c>
      <c r="AU273" s="271" t="s">
        <v>87</v>
      </c>
      <c r="AV273" s="14" t="s">
        <v>87</v>
      </c>
      <c r="AW273" s="14" t="s">
        <v>32</v>
      </c>
      <c r="AX273" s="14" t="s">
        <v>84</v>
      </c>
      <c r="AY273" s="271" t="s">
        <v>130</v>
      </c>
    </row>
    <row r="274" s="2" customFormat="1" ht="16.5" customHeight="1">
      <c r="A274" s="38"/>
      <c r="B274" s="39"/>
      <c r="C274" s="236" t="s">
        <v>229</v>
      </c>
      <c r="D274" s="236" t="s">
        <v>132</v>
      </c>
      <c r="E274" s="237" t="s">
        <v>591</v>
      </c>
      <c r="F274" s="238" t="s">
        <v>592</v>
      </c>
      <c r="G274" s="239" t="s">
        <v>394</v>
      </c>
      <c r="H274" s="240">
        <v>7</v>
      </c>
      <c r="I274" s="241"/>
      <c r="J274" s="242">
        <f>ROUND(I274*H274,2)</f>
        <v>0</v>
      </c>
      <c r="K274" s="243"/>
      <c r="L274" s="44"/>
      <c r="M274" s="244" t="s">
        <v>1</v>
      </c>
      <c r="N274" s="245" t="s">
        <v>41</v>
      </c>
      <c r="O274" s="91"/>
      <c r="P274" s="246">
        <f>O274*H274</f>
        <v>0</v>
      </c>
      <c r="Q274" s="246">
        <v>0.0066</v>
      </c>
      <c r="R274" s="246">
        <f>Q274*H274</f>
        <v>0.046199999999999998</v>
      </c>
      <c r="S274" s="246">
        <v>0</v>
      </c>
      <c r="T274" s="24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8" t="s">
        <v>136</v>
      </c>
      <c r="AT274" s="248" t="s">
        <v>132</v>
      </c>
      <c r="AU274" s="248" t="s">
        <v>87</v>
      </c>
      <c r="AY274" s="17" t="s">
        <v>130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17" t="s">
        <v>84</v>
      </c>
      <c r="BK274" s="249">
        <f>ROUND(I274*H274,2)</f>
        <v>0</v>
      </c>
      <c r="BL274" s="17" t="s">
        <v>136</v>
      </c>
      <c r="BM274" s="248" t="s">
        <v>593</v>
      </c>
    </row>
    <row r="275" s="14" customFormat="1">
      <c r="A275" s="14"/>
      <c r="B275" s="261"/>
      <c r="C275" s="262"/>
      <c r="D275" s="252" t="s">
        <v>138</v>
      </c>
      <c r="E275" s="263" t="s">
        <v>1</v>
      </c>
      <c r="F275" s="264" t="s">
        <v>171</v>
      </c>
      <c r="G275" s="262"/>
      <c r="H275" s="265">
        <v>7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1" t="s">
        <v>138</v>
      </c>
      <c r="AU275" s="271" t="s">
        <v>87</v>
      </c>
      <c r="AV275" s="14" t="s">
        <v>87</v>
      </c>
      <c r="AW275" s="14" t="s">
        <v>32</v>
      </c>
      <c r="AX275" s="14" t="s">
        <v>84</v>
      </c>
      <c r="AY275" s="271" t="s">
        <v>130</v>
      </c>
    </row>
    <row r="276" s="2" customFormat="1" ht="21.75" customHeight="1">
      <c r="A276" s="38"/>
      <c r="B276" s="39"/>
      <c r="C276" s="283" t="s">
        <v>361</v>
      </c>
      <c r="D276" s="283" t="s">
        <v>253</v>
      </c>
      <c r="E276" s="284" t="s">
        <v>594</v>
      </c>
      <c r="F276" s="285" t="s">
        <v>595</v>
      </c>
      <c r="G276" s="286" t="s">
        <v>394</v>
      </c>
      <c r="H276" s="287">
        <v>7</v>
      </c>
      <c r="I276" s="288"/>
      <c r="J276" s="289">
        <f>ROUND(I276*H276,2)</f>
        <v>0</v>
      </c>
      <c r="K276" s="290"/>
      <c r="L276" s="291"/>
      <c r="M276" s="292" t="s">
        <v>1</v>
      </c>
      <c r="N276" s="293" t="s">
        <v>41</v>
      </c>
      <c r="O276" s="91"/>
      <c r="P276" s="246">
        <f>O276*H276</f>
        <v>0</v>
      </c>
      <c r="Q276" s="246">
        <v>0.063</v>
      </c>
      <c r="R276" s="246">
        <f>Q276*H276</f>
        <v>0.441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176</v>
      </c>
      <c r="AT276" s="248" t="s">
        <v>253</v>
      </c>
      <c r="AU276" s="248" t="s">
        <v>87</v>
      </c>
      <c r="AY276" s="17" t="s">
        <v>130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84</v>
      </c>
      <c r="BK276" s="249">
        <f>ROUND(I276*H276,2)</f>
        <v>0</v>
      </c>
      <c r="BL276" s="17" t="s">
        <v>136</v>
      </c>
      <c r="BM276" s="248" t="s">
        <v>596</v>
      </c>
    </row>
    <row r="277" s="14" customFormat="1">
      <c r="A277" s="14"/>
      <c r="B277" s="261"/>
      <c r="C277" s="262"/>
      <c r="D277" s="252" t="s">
        <v>138</v>
      </c>
      <c r="E277" s="263" t="s">
        <v>1</v>
      </c>
      <c r="F277" s="264" t="s">
        <v>171</v>
      </c>
      <c r="G277" s="262"/>
      <c r="H277" s="265">
        <v>7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1" t="s">
        <v>138</v>
      </c>
      <c r="AU277" s="271" t="s">
        <v>87</v>
      </c>
      <c r="AV277" s="14" t="s">
        <v>87</v>
      </c>
      <c r="AW277" s="14" t="s">
        <v>32</v>
      </c>
      <c r="AX277" s="14" t="s">
        <v>84</v>
      </c>
      <c r="AY277" s="271" t="s">
        <v>130</v>
      </c>
    </row>
    <row r="278" s="2" customFormat="1" ht="21.75" customHeight="1">
      <c r="A278" s="38"/>
      <c r="B278" s="39"/>
      <c r="C278" s="236" t="s">
        <v>365</v>
      </c>
      <c r="D278" s="236" t="s">
        <v>132</v>
      </c>
      <c r="E278" s="237" t="s">
        <v>597</v>
      </c>
      <c r="F278" s="238" t="s">
        <v>598</v>
      </c>
      <c r="G278" s="239" t="s">
        <v>144</v>
      </c>
      <c r="H278" s="240">
        <v>124.5</v>
      </c>
      <c r="I278" s="241"/>
      <c r="J278" s="242">
        <f>ROUND(I278*H278,2)</f>
        <v>0</v>
      </c>
      <c r="K278" s="243"/>
      <c r="L278" s="44"/>
      <c r="M278" s="244" t="s">
        <v>1</v>
      </c>
      <c r="N278" s="245" t="s">
        <v>41</v>
      </c>
      <c r="O278" s="91"/>
      <c r="P278" s="246">
        <f>O278*H278</f>
        <v>0</v>
      </c>
      <c r="Q278" s="246">
        <v>0</v>
      </c>
      <c r="R278" s="246">
        <f>Q278*H278</f>
        <v>0</v>
      </c>
      <c r="S278" s="246">
        <v>0</v>
      </c>
      <c r="T278" s="24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8" t="s">
        <v>136</v>
      </c>
      <c r="AT278" s="248" t="s">
        <v>132</v>
      </c>
      <c r="AU278" s="248" t="s">
        <v>87</v>
      </c>
      <c r="AY278" s="17" t="s">
        <v>130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84</v>
      </c>
      <c r="BK278" s="249">
        <f>ROUND(I278*H278,2)</f>
        <v>0</v>
      </c>
      <c r="BL278" s="17" t="s">
        <v>136</v>
      </c>
      <c r="BM278" s="248" t="s">
        <v>599</v>
      </c>
    </row>
    <row r="279" s="13" customFormat="1">
      <c r="A279" s="13"/>
      <c r="B279" s="250"/>
      <c r="C279" s="251"/>
      <c r="D279" s="252" t="s">
        <v>138</v>
      </c>
      <c r="E279" s="253" t="s">
        <v>1</v>
      </c>
      <c r="F279" s="254" t="s">
        <v>600</v>
      </c>
      <c r="G279" s="251"/>
      <c r="H279" s="253" t="s">
        <v>1</v>
      </c>
      <c r="I279" s="255"/>
      <c r="J279" s="251"/>
      <c r="K279" s="251"/>
      <c r="L279" s="256"/>
      <c r="M279" s="257"/>
      <c r="N279" s="258"/>
      <c r="O279" s="258"/>
      <c r="P279" s="258"/>
      <c r="Q279" s="258"/>
      <c r="R279" s="258"/>
      <c r="S279" s="258"/>
      <c r="T279" s="25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0" t="s">
        <v>138</v>
      </c>
      <c r="AU279" s="260" t="s">
        <v>87</v>
      </c>
      <c r="AV279" s="13" t="s">
        <v>84</v>
      </c>
      <c r="AW279" s="13" t="s">
        <v>32</v>
      </c>
      <c r="AX279" s="13" t="s">
        <v>76</v>
      </c>
      <c r="AY279" s="260" t="s">
        <v>130</v>
      </c>
    </row>
    <row r="280" s="14" customFormat="1">
      <c r="A280" s="14"/>
      <c r="B280" s="261"/>
      <c r="C280" s="262"/>
      <c r="D280" s="252" t="s">
        <v>138</v>
      </c>
      <c r="E280" s="263" t="s">
        <v>1</v>
      </c>
      <c r="F280" s="264" t="s">
        <v>601</v>
      </c>
      <c r="G280" s="262"/>
      <c r="H280" s="265">
        <v>124.5</v>
      </c>
      <c r="I280" s="266"/>
      <c r="J280" s="262"/>
      <c r="K280" s="262"/>
      <c r="L280" s="267"/>
      <c r="M280" s="268"/>
      <c r="N280" s="269"/>
      <c r="O280" s="269"/>
      <c r="P280" s="269"/>
      <c r="Q280" s="269"/>
      <c r="R280" s="269"/>
      <c r="S280" s="269"/>
      <c r="T280" s="27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1" t="s">
        <v>138</v>
      </c>
      <c r="AU280" s="271" t="s">
        <v>87</v>
      </c>
      <c r="AV280" s="14" t="s">
        <v>87</v>
      </c>
      <c r="AW280" s="14" t="s">
        <v>32</v>
      </c>
      <c r="AX280" s="14" t="s">
        <v>84</v>
      </c>
      <c r="AY280" s="271" t="s">
        <v>130</v>
      </c>
    </row>
    <row r="281" s="2" customFormat="1" ht="21.75" customHeight="1">
      <c r="A281" s="38"/>
      <c r="B281" s="39"/>
      <c r="C281" s="236" t="s">
        <v>369</v>
      </c>
      <c r="D281" s="236" t="s">
        <v>132</v>
      </c>
      <c r="E281" s="237" t="s">
        <v>602</v>
      </c>
      <c r="F281" s="238" t="s">
        <v>603</v>
      </c>
      <c r="G281" s="239" t="s">
        <v>220</v>
      </c>
      <c r="H281" s="240">
        <v>249</v>
      </c>
      <c r="I281" s="241"/>
      <c r="J281" s="242">
        <f>ROUND(I281*H281,2)</f>
        <v>0</v>
      </c>
      <c r="K281" s="243"/>
      <c r="L281" s="44"/>
      <c r="M281" s="244" t="s">
        <v>1</v>
      </c>
      <c r="N281" s="245" t="s">
        <v>41</v>
      </c>
      <c r="O281" s="91"/>
      <c r="P281" s="246">
        <f>O281*H281</f>
        <v>0</v>
      </c>
      <c r="Q281" s="246">
        <v>1.0000000000000001E-05</v>
      </c>
      <c r="R281" s="246">
        <f>Q281*H281</f>
        <v>0.00249</v>
      </c>
      <c r="S281" s="246">
        <v>0</v>
      </c>
      <c r="T281" s="24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8" t="s">
        <v>136</v>
      </c>
      <c r="AT281" s="248" t="s">
        <v>132</v>
      </c>
      <c r="AU281" s="248" t="s">
        <v>87</v>
      </c>
      <c r="AY281" s="17" t="s">
        <v>130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84</v>
      </c>
      <c r="BK281" s="249">
        <f>ROUND(I281*H281,2)</f>
        <v>0</v>
      </c>
      <c r="BL281" s="17" t="s">
        <v>136</v>
      </c>
      <c r="BM281" s="248" t="s">
        <v>604</v>
      </c>
    </row>
    <row r="282" s="13" customFormat="1">
      <c r="A282" s="13"/>
      <c r="B282" s="250"/>
      <c r="C282" s="251"/>
      <c r="D282" s="252" t="s">
        <v>138</v>
      </c>
      <c r="E282" s="253" t="s">
        <v>1</v>
      </c>
      <c r="F282" s="254" t="s">
        <v>605</v>
      </c>
      <c r="G282" s="251"/>
      <c r="H282" s="253" t="s">
        <v>1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138</v>
      </c>
      <c r="AU282" s="260" t="s">
        <v>87</v>
      </c>
      <c r="AV282" s="13" t="s">
        <v>84</v>
      </c>
      <c r="AW282" s="13" t="s">
        <v>32</v>
      </c>
      <c r="AX282" s="13" t="s">
        <v>76</v>
      </c>
      <c r="AY282" s="260" t="s">
        <v>130</v>
      </c>
    </row>
    <row r="283" s="14" customFormat="1">
      <c r="A283" s="14"/>
      <c r="B283" s="261"/>
      <c r="C283" s="262"/>
      <c r="D283" s="252" t="s">
        <v>138</v>
      </c>
      <c r="E283" s="263" t="s">
        <v>1</v>
      </c>
      <c r="F283" s="264" t="s">
        <v>540</v>
      </c>
      <c r="G283" s="262"/>
      <c r="H283" s="265">
        <v>249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1" t="s">
        <v>138</v>
      </c>
      <c r="AU283" s="271" t="s">
        <v>87</v>
      </c>
      <c r="AV283" s="14" t="s">
        <v>87</v>
      </c>
      <c r="AW283" s="14" t="s">
        <v>32</v>
      </c>
      <c r="AX283" s="14" t="s">
        <v>84</v>
      </c>
      <c r="AY283" s="271" t="s">
        <v>130</v>
      </c>
    </row>
    <row r="284" s="2" customFormat="1" ht="21.75" customHeight="1">
      <c r="A284" s="38"/>
      <c r="B284" s="39"/>
      <c r="C284" s="283" t="s">
        <v>375</v>
      </c>
      <c r="D284" s="283" t="s">
        <v>253</v>
      </c>
      <c r="E284" s="284" t="s">
        <v>606</v>
      </c>
      <c r="F284" s="285" t="s">
        <v>607</v>
      </c>
      <c r="G284" s="286" t="s">
        <v>394</v>
      </c>
      <c r="H284" s="287">
        <v>104.58</v>
      </c>
      <c r="I284" s="288"/>
      <c r="J284" s="289">
        <f>ROUND(I284*H284,2)</f>
        <v>0</v>
      </c>
      <c r="K284" s="290"/>
      <c r="L284" s="291"/>
      <c r="M284" s="292" t="s">
        <v>1</v>
      </c>
      <c r="N284" s="293" t="s">
        <v>41</v>
      </c>
      <c r="O284" s="91"/>
      <c r="P284" s="246">
        <f>O284*H284</f>
        <v>0</v>
      </c>
      <c r="Q284" s="246">
        <v>2.4500000000000002</v>
      </c>
      <c r="R284" s="246">
        <f>Q284*H284</f>
        <v>256.221</v>
      </c>
      <c r="S284" s="246">
        <v>0</v>
      </c>
      <c r="T284" s="24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8" t="s">
        <v>176</v>
      </c>
      <c r="AT284" s="248" t="s">
        <v>253</v>
      </c>
      <c r="AU284" s="248" t="s">
        <v>87</v>
      </c>
      <c r="AY284" s="17" t="s">
        <v>130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84</v>
      </c>
      <c r="BK284" s="249">
        <f>ROUND(I284*H284,2)</f>
        <v>0</v>
      </c>
      <c r="BL284" s="17" t="s">
        <v>136</v>
      </c>
      <c r="BM284" s="248" t="s">
        <v>608</v>
      </c>
    </row>
    <row r="285" s="13" customFormat="1">
      <c r="A285" s="13"/>
      <c r="B285" s="250"/>
      <c r="C285" s="251"/>
      <c r="D285" s="252" t="s">
        <v>138</v>
      </c>
      <c r="E285" s="253" t="s">
        <v>1</v>
      </c>
      <c r="F285" s="254" t="s">
        <v>605</v>
      </c>
      <c r="G285" s="251"/>
      <c r="H285" s="253" t="s">
        <v>1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0" t="s">
        <v>138</v>
      </c>
      <c r="AU285" s="260" t="s">
        <v>87</v>
      </c>
      <c r="AV285" s="13" t="s">
        <v>84</v>
      </c>
      <c r="AW285" s="13" t="s">
        <v>32</v>
      </c>
      <c r="AX285" s="13" t="s">
        <v>76</v>
      </c>
      <c r="AY285" s="260" t="s">
        <v>130</v>
      </c>
    </row>
    <row r="286" s="14" customFormat="1">
      <c r="A286" s="14"/>
      <c r="B286" s="261"/>
      <c r="C286" s="262"/>
      <c r="D286" s="252" t="s">
        <v>138</v>
      </c>
      <c r="E286" s="263" t="s">
        <v>1</v>
      </c>
      <c r="F286" s="264" t="s">
        <v>609</v>
      </c>
      <c r="G286" s="262"/>
      <c r="H286" s="265">
        <v>104.58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1" t="s">
        <v>138</v>
      </c>
      <c r="AU286" s="271" t="s">
        <v>87</v>
      </c>
      <c r="AV286" s="14" t="s">
        <v>87</v>
      </c>
      <c r="AW286" s="14" t="s">
        <v>32</v>
      </c>
      <c r="AX286" s="14" t="s">
        <v>84</v>
      </c>
      <c r="AY286" s="271" t="s">
        <v>130</v>
      </c>
    </row>
    <row r="287" s="2" customFormat="1" ht="21.75" customHeight="1">
      <c r="A287" s="38"/>
      <c r="B287" s="39"/>
      <c r="C287" s="236" t="s">
        <v>381</v>
      </c>
      <c r="D287" s="236" t="s">
        <v>132</v>
      </c>
      <c r="E287" s="237" t="s">
        <v>610</v>
      </c>
      <c r="F287" s="238" t="s">
        <v>611</v>
      </c>
      <c r="G287" s="239" t="s">
        <v>220</v>
      </c>
      <c r="H287" s="240">
        <v>18</v>
      </c>
      <c r="I287" s="241"/>
      <c r="J287" s="242">
        <f>ROUND(I287*H287,2)</f>
        <v>0</v>
      </c>
      <c r="K287" s="243"/>
      <c r="L287" s="44"/>
      <c r="M287" s="244" t="s">
        <v>1</v>
      </c>
      <c r="N287" s="245" t="s">
        <v>41</v>
      </c>
      <c r="O287" s="91"/>
      <c r="P287" s="246">
        <f>O287*H287</f>
        <v>0</v>
      </c>
      <c r="Q287" s="246">
        <v>0</v>
      </c>
      <c r="R287" s="246">
        <f>Q287*H287</f>
        <v>0</v>
      </c>
      <c r="S287" s="246">
        <v>0</v>
      </c>
      <c r="T287" s="24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8" t="s">
        <v>136</v>
      </c>
      <c r="AT287" s="248" t="s">
        <v>132</v>
      </c>
      <c r="AU287" s="248" t="s">
        <v>87</v>
      </c>
      <c r="AY287" s="17" t="s">
        <v>130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84</v>
      </c>
      <c r="BK287" s="249">
        <f>ROUND(I287*H287,2)</f>
        <v>0</v>
      </c>
      <c r="BL287" s="17" t="s">
        <v>136</v>
      </c>
      <c r="BM287" s="248" t="s">
        <v>612</v>
      </c>
    </row>
    <row r="288" s="14" customFormat="1">
      <c r="A288" s="14"/>
      <c r="B288" s="261"/>
      <c r="C288" s="262"/>
      <c r="D288" s="252" t="s">
        <v>138</v>
      </c>
      <c r="E288" s="263" t="s">
        <v>1</v>
      </c>
      <c r="F288" s="264" t="s">
        <v>230</v>
      </c>
      <c r="G288" s="262"/>
      <c r="H288" s="265">
        <v>18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1" t="s">
        <v>138</v>
      </c>
      <c r="AU288" s="271" t="s">
        <v>87</v>
      </c>
      <c r="AV288" s="14" t="s">
        <v>87</v>
      </c>
      <c r="AW288" s="14" t="s">
        <v>32</v>
      </c>
      <c r="AX288" s="14" t="s">
        <v>84</v>
      </c>
      <c r="AY288" s="271" t="s">
        <v>130</v>
      </c>
    </row>
    <row r="289" s="2" customFormat="1" ht="16.5" customHeight="1">
      <c r="A289" s="38"/>
      <c r="B289" s="39"/>
      <c r="C289" s="236" t="s">
        <v>386</v>
      </c>
      <c r="D289" s="236" t="s">
        <v>132</v>
      </c>
      <c r="E289" s="237" t="s">
        <v>613</v>
      </c>
      <c r="F289" s="238" t="s">
        <v>614</v>
      </c>
      <c r="G289" s="239" t="s">
        <v>220</v>
      </c>
      <c r="H289" s="240">
        <v>249</v>
      </c>
      <c r="I289" s="241"/>
      <c r="J289" s="242">
        <f>ROUND(I289*H289,2)</f>
        <v>0</v>
      </c>
      <c r="K289" s="243"/>
      <c r="L289" s="44"/>
      <c r="M289" s="244" t="s">
        <v>1</v>
      </c>
      <c r="N289" s="245" t="s">
        <v>41</v>
      </c>
      <c r="O289" s="91"/>
      <c r="P289" s="246">
        <f>O289*H289</f>
        <v>0</v>
      </c>
      <c r="Q289" s="246">
        <v>0</v>
      </c>
      <c r="R289" s="246">
        <f>Q289*H289</f>
        <v>0</v>
      </c>
      <c r="S289" s="246">
        <v>0</v>
      </c>
      <c r="T289" s="24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8" t="s">
        <v>136</v>
      </c>
      <c r="AT289" s="248" t="s">
        <v>132</v>
      </c>
      <c r="AU289" s="248" t="s">
        <v>87</v>
      </c>
      <c r="AY289" s="17" t="s">
        <v>130</v>
      </c>
      <c r="BE289" s="249">
        <f>IF(N289="základní",J289,0)</f>
        <v>0</v>
      </c>
      <c r="BF289" s="249">
        <f>IF(N289="snížená",J289,0)</f>
        <v>0</v>
      </c>
      <c r="BG289" s="249">
        <f>IF(N289="zákl. přenesená",J289,0)</f>
        <v>0</v>
      </c>
      <c r="BH289" s="249">
        <f>IF(N289="sníž. přenesená",J289,0)</f>
        <v>0</v>
      </c>
      <c r="BI289" s="249">
        <f>IF(N289="nulová",J289,0)</f>
        <v>0</v>
      </c>
      <c r="BJ289" s="17" t="s">
        <v>84</v>
      </c>
      <c r="BK289" s="249">
        <f>ROUND(I289*H289,2)</f>
        <v>0</v>
      </c>
      <c r="BL289" s="17" t="s">
        <v>136</v>
      </c>
      <c r="BM289" s="248" t="s">
        <v>615</v>
      </c>
    </row>
    <row r="290" s="14" customFormat="1">
      <c r="A290" s="14"/>
      <c r="B290" s="261"/>
      <c r="C290" s="262"/>
      <c r="D290" s="252" t="s">
        <v>138</v>
      </c>
      <c r="E290" s="263" t="s">
        <v>1</v>
      </c>
      <c r="F290" s="264" t="s">
        <v>540</v>
      </c>
      <c r="G290" s="262"/>
      <c r="H290" s="265">
        <v>249</v>
      </c>
      <c r="I290" s="266"/>
      <c r="J290" s="262"/>
      <c r="K290" s="262"/>
      <c r="L290" s="267"/>
      <c r="M290" s="268"/>
      <c r="N290" s="269"/>
      <c r="O290" s="269"/>
      <c r="P290" s="269"/>
      <c r="Q290" s="269"/>
      <c r="R290" s="269"/>
      <c r="S290" s="269"/>
      <c r="T290" s="27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1" t="s">
        <v>138</v>
      </c>
      <c r="AU290" s="271" t="s">
        <v>87</v>
      </c>
      <c r="AV290" s="14" t="s">
        <v>87</v>
      </c>
      <c r="AW290" s="14" t="s">
        <v>32</v>
      </c>
      <c r="AX290" s="14" t="s">
        <v>84</v>
      </c>
      <c r="AY290" s="271" t="s">
        <v>130</v>
      </c>
    </row>
    <row r="291" s="2" customFormat="1" ht="16.5" customHeight="1">
      <c r="A291" s="38"/>
      <c r="B291" s="39"/>
      <c r="C291" s="236" t="s">
        <v>391</v>
      </c>
      <c r="D291" s="236" t="s">
        <v>132</v>
      </c>
      <c r="E291" s="237" t="s">
        <v>616</v>
      </c>
      <c r="F291" s="238" t="s">
        <v>617</v>
      </c>
      <c r="G291" s="239" t="s">
        <v>394</v>
      </c>
      <c r="H291" s="240">
        <v>25</v>
      </c>
      <c r="I291" s="241"/>
      <c r="J291" s="242">
        <f>ROUND(I291*H291,2)</f>
        <v>0</v>
      </c>
      <c r="K291" s="243"/>
      <c r="L291" s="44"/>
      <c r="M291" s="244" t="s">
        <v>1</v>
      </c>
      <c r="N291" s="245" t="s">
        <v>41</v>
      </c>
      <c r="O291" s="91"/>
      <c r="P291" s="246">
        <f>O291*H291</f>
        <v>0</v>
      </c>
      <c r="Q291" s="246">
        <v>0.014239999999999999</v>
      </c>
      <c r="R291" s="246">
        <f>Q291*H291</f>
        <v>0.35599999999999998</v>
      </c>
      <c r="S291" s="246">
        <v>0</v>
      </c>
      <c r="T291" s="24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8" t="s">
        <v>136</v>
      </c>
      <c r="AT291" s="248" t="s">
        <v>132</v>
      </c>
      <c r="AU291" s="248" t="s">
        <v>87</v>
      </c>
      <c r="AY291" s="17" t="s">
        <v>130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84</v>
      </c>
      <c r="BK291" s="249">
        <f>ROUND(I291*H291,2)</f>
        <v>0</v>
      </c>
      <c r="BL291" s="17" t="s">
        <v>136</v>
      </c>
      <c r="BM291" s="248" t="s">
        <v>618</v>
      </c>
    </row>
    <row r="292" s="14" customFormat="1">
      <c r="A292" s="14"/>
      <c r="B292" s="261"/>
      <c r="C292" s="262"/>
      <c r="D292" s="252" t="s">
        <v>138</v>
      </c>
      <c r="E292" s="263" t="s">
        <v>1</v>
      </c>
      <c r="F292" s="264" t="s">
        <v>273</v>
      </c>
      <c r="G292" s="262"/>
      <c r="H292" s="265">
        <v>25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1" t="s">
        <v>138</v>
      </c>
      <c r="AU292" s="271" t="s">
        <v>87</v>
      </c>
      <c r="AV292" s="14" t="s">
        <v>87</v>
      </c>
      <c r="AW292" s="14" t="s">
        <v>32</v>
      </c>
      <c r="AX292" s="14" t="s">
        <v>84</v>
      </c>
      <c r="AY292" s="271" t="s">
        <v>130</v>
      </c>
    </row>
    <row r="293" s="2" customFormat="1" ht="21.75" customHeight="1">
      <c r="A293" s="38"/>
      <c r="B293" s="39"/>
      <c r="C293" s="236" t="s">
        <v>396</v>
      </c>
      <c r="D293" s="236" t="s">
        <v>132</v>
      </c>
      <c r="E293" s="237" t="s">
        <v>619</v>
      </c>
      <c r="F293" s="238" t="s">
        <v>620</v>
      </c>
      <c r="G293" s="239" t="s">
        <v>394</v>
      </c>
      <c r="H293" s="240">
        <v>7</v>
      </c>
      <c r="I293" s="241"/>
      <c r="J293" s="242">
        <f>ROUND(I293*H293,2)</f>
        <v>0</v>
      </c>
      <c r="K293" s="243"/>
      <c r="L293" s="44"/>
      <c r="M293" s="244" t="s">
        <v>1</v>
      </c>
      <c r="N293" s="245" t="s">
        <v>41</v>
      </c>
      <c r="O293" s="91"/>
      <c r="P293" s="246">
        <f>O293*H293</f>
        <v>0</v>
      </c>
      <c r="Q293" s="246">
        <v>2.4209299999999998</v>
      </c>
      <c r="R293" s="246">
        <f>Q293*H293</f>
        <v>16.94651</v>
      </c>
      <c r="S293" s="246">
        <v>0</v>
      </c>
      <c r="T293" s="24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8" t="s">
        <v>136</v>
      </c>
      <c r="AT293" s="248" t="s">
        <v>132</v>
      </c>
      <c r="AU293" s="248" t="s">
        <v>87</v>
      </c>
      <c r="AY293" s="17" t="s">
        <v>130</v>
      </c>
      <c r="BE293" s="249">
        <f>IF(N293="základní",J293,0)</f>
        <v>0</v>
      </c>
      <c r="BF293" s="249">
        <f>IF(N293="snížená",J293,0)</f>
        <v>0</v>
      </c>
      <c r="BG293" s="249">
        <f>IF(N293="zákl. přenesená",J293,0)</f>
        <v>0</v>
      </c>
      <c r="BH293" s="249">
        <f>IF(N293="sníž. přenesená",J293,0)</f>
        <v>0</v>
      </c>
      <c r="BI293" s="249">
        <f>IF(N293="nulová",J293,0)</f>
        <v>0</v>
      </c>
      <c r="BJ293" s="17" t="s">
        <v>84</v>
      </c>
      <c r="BK293" s="249">
        <f>ROUND(I293*H293,2)</f>
        <v>0</v>
      </c>
      <c r="BL293" s="17" t="s">
        <v>136</v>
      </c>
      <c r="BM293" s="248" t="s">
        <v>621</v>
      </c>
    </row>
    <row r="294" s="14" customFormat="1">
      <c r="A294" s="14"/>
      <c r="B294" s="261"/>
      <c r="C294" s="262"/>
      <c r="D294" s="252" t="s">
        <v>138</v>
      </c>
      <c r="E294" s="263" t="s">
        <v>1</v>
      </c>
      <c r="F294" s="264" t="s">
        <v>171</v>
      </c>
      <c r="G294" s="262"/>
      <c r="H294" s="265">
        <v>7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1" t="s">
        <v>138</v>
      </c>
      <c r="AU294" s="271" t="s">
        <v>87</v>
      </c>
      <c r="AV294" s="14" t="s">
        <v>87</v>
      </c>
      <c r="AW294" s="14" t="s">
        <v>32</v>
      </c>
      <c r="AX294" s="14" t="s">
        <v>84</v>
      </c>
      <c r="AY294" s="271" t="s">
        <v>130</v>
      </c>
    </row>
    <row r="295" s="2" customFormat="1" ht="21.75" customHeight="1">
      <c r="A295" s="38"/>
      <c r="B295" s="39"/>
      <c r="C295" s="283" t="s">
        <v>403</v>
      </c>
      <c r="D295" s="283" t="s">
        <v>253</v>
      </c>
      <c r="E295" s="284" t="s">
        <v>622</v>
      </c>
      <c r="F295" s="285" t="s">
        <v>623</v>
      </c>
      <c r="G295" s="286" t="s">
        <v>394</v>
      </c>
      <c r="H295" s="287">
        <v>11</v>
      </c>
      <c r="I295" s="288"/>
      <c r="J295" s="289">
        <f>ROUND(I295*H295,2)</f>
        <v>0</v>
      </c>
      <c r="K295" s="290"/>
      <c r="L295" s="291"/>
      <c r="M295" s="292" t="s">
        <v>1</v>
      </c>
      <c r="N295" s="293" t="s">
        <v>41</v>
      </c>
      <c r="O295" s="91"/>
      <c r="P295" s="246">
        <f>O295*H295</f>
        <v>0</v>
      </c>
      <c r="Q295" s="246">
        <v>0.002</v>
      </c>
      <c r="R295" s="246">
        <f>Q295*H295</f>
        <v>0.021999999999999999</v>
      </c>
      <c r="S295" s="246">
        <v>0</v>
      </c>
      <c r="T295" s="24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8" t="s">
        <v>176</v>
      </c>
      <c r="AT295" s="248" t="s">
        <v>253</v>
      </c>
      <c r="AU295" s="248" t="s">
        <v>87</v>
      </c>
      <c r="AY295" s="17" t="s">
        <v>130</v>
      </c>
      <c r="BE295" s="249">
        <f>IF(N295="základní",J295,0)</f>
        <v>0</v>
      </c>
      <c r="BF295" s="249">
        <f>IF(N295="snížená",J295,0)</f>
        <v>0</v>
      </c>
      <c r="BG295" s="249">
        <f>IF(N295="zákl. přenesená",J295,0)</f>
        <v>0</v>
      </c>
      <c r="BH295" s="249">
        <f>IF(N295="sníž. přenesená",J295,0)</f>
        <v>0</v>
      </c>
      <c r="BI295" s="249">
        <f>IF(N295="nulová",J295,0)</f>
        <v>0</v>
      </c>
      <c r="BJ295" s="17" t="s">
        <v>84</v>
      </c>
      <c r="BK295" s="249">
        <f>ROUND(I295*H295,2)</f>
        <v>0</v>
      </c>
      <c r="BL295" s="17" t="s">
        <v>136</v>
      </c>
      <c r="BM295" s="248" t="s">
        <v>624</v>
      </c>
    </row>
    <row r="296" s="14" customFormat="1">
      <c r="A296" s="14"/>
      <c r="B296" s="261"/>
      <c r="C296" s="262"/>
      <c r="D296" s="252" t="s">
        <v>138</v>
      </c>
      <c r="E296" s="263" t="s">
        <v>1</v>
      </c>
      <c r="F296" s="264" t="s">
        <v>191</v>
      </c>
      <c r="G296" s="262"/>
      <c r="H296" s="265">
        <v>11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1" t="s">
        <v>138</v>
      </c>
      <c r="AU296" s="271" t="s">
        <v>87</v>
      </c>
      <c r="AV296" s="14" t="s">
        <v>87</v>
      </c>
      <c r="AW296" s="14" t="s">
        <v>32</v>
      </c>
      <c r="AX296" s="14" t="s">
        <v>84</v>
      </c>
      <c r="AY296" s="271" t="s">
        <v>130</v>
      </c>
    </row>
    <row r="297" s="2" customFormat="1" ht="21.75" customHeight="1">
      <c r="A297" s="38"/>
      <c r="B297" s="39"/>
      <c r="C297" s="283" t="s">
        <v>408</v>
      </c>
      <c r="D297" s="283" t="s">
        <v>253</v>
      </c>
      <c r="E297" s="284" t="s">
        <v>625</v>
      </c>
      <c r="F297" s="285" t="s">
        <v>626</v>
      </c>
      <c r="G297" s="286" t="s">
        <v>394</v>
      </c>
      <c r="H297" s="287">
        <v>7</v>
      </c>
      <c r="I297" s="288"/>
      <c r="J297" s="289">
        <f>ROUND(I297*H297,2)</f>
        <v>0</v>
      </c>
      <c r="K297" s="290"/>
      <c r="L297" s="291"/>
      <c r="M297" s="292" t="s">
        <v>1</v>
      </c>
      <c r="N297" s="293" t="s">
        <v>41</v>
      </c>
      <c r="O297" s="91"/>
      <c r="P297" s="246">
        <f>O297*H297</f>
        <v>0</v>
      </c>
      <c r="Q297" s="246">
        <v>1.1000000000000001</v>
      </c>
      <c r="R297" s="246">
        <f>Q297*H297</f>
        <v>7.7000000000000011</v>
      </c>
      <c r="S297" s="246">
        <v>0</v>
      </c>
      <c r="T297" s="24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8" t="s">
        <v>176</v>
      </c>
      <c r="AT297" s="248" t="s">
        <v>253</v>
      </c>
      <c r="AU297" s="248" t="s">
        <v>87</v>
      </c>
      <c r="AY297" s="17" t="s">
        <v>130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84</v>
      </c>
      <c r="BK297" s="249">
        <f>ROUND(I297*H297,2)</f>
        <v>0</v>
      </c>
      <c r="BL297" s="17" t="s">
        <v>136</v>
      </c>
      <c r="BM297" s="248" t="s">
        <v>627</v>
      </c>
    </row>
    <row r="298" s="14" customFormat="1">
      <c r="A298" s="14"/>
      <c r="B298" s="261"/>
      <c r="C298" s="262"/>
      <c r="D298" s="252" t="s">
        <v>138</v>
      </c>
      <c r="E298" s="263" t="s">
        <v>1</v>
      </c>
      <c r="F298" s="264" t="s">
        <v>171</v>
      </c>
      <c r="G298" s="262"/>
      <c r="H298" s="265">
        <v>7</v>
      </c>
      <c r="I298" s="266"/>
      <c r="J298" s="262"/>
      <c r="K298" s="262"/>
      <c r="L298" s="267"/>
      <c r="M298" s="268"/>
      <c r="N298" s="269"/>
      <c r="O298" s="269"/>
      <c r="P298" s="269"/>
      <c r="Q298" s="269"/>
      <c r="R298" s="269"/>
      <c r="S298" s="269"/>
      <c r="T298" s="27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1" t="s">
        <v>138</v>
      </c>
      <c r="AU298" s="271" t="s">
        <v>87</v>
      </c>
      <c r="AV298" s="14" t="s">
        <v>87</v>
      </c>
      <c r="AW298" s="14" t="s">
        <v>32</v>
      </c>
      <c r="AX298" s="14" t="s">
        <v>84</v>
      </c>
      <c r="AY298" s="271" t="s">
        <v>130</v>
      </c>
    </row>
    <row r="299" s="2" customFormat="1" ht="16.5" customHeight="1">
      <c r="A299" s="38"/>
      <c r="B299" s="39"/>
      <c r="C299" s="283" t="s">
        <v>414</v>
      </c>
      <c r="D299" s="283" t="s">
        <v>253</v>
      </c>
      <c r="E299" s="284" t="s">
        <v>628</v>
      </c>
      <c r="F299" s="285" t="s">
        <v>629</v>
      </c>
      <c r="G299" s="286" t="s">
        <v>394</v>
      </c>
      <c r="H299" s="287">
        <v>2</v>
      </c>
      <c r="I299" s="288"/>
      <c r="J299" s="289">
        <f>ROUND(I299*H299,2)</f>
        <v>0</v>
      </c>
      <c r="K299" s="290"/>
      <c r="L299" s="291"/>
      <c r="M299" s="292" t="s">
        <v>1</v>
      </c>
      <c r="N299" s="293" t="s">
        <v>41</v>
      </c>
      <c r="O299" s="91"/>
      <c r="P299" s="246">
        <f>O299*H299</f>
        <v>0</v>
      </c>
      <c r="Q299" s="246">
        <v>0.37</v>
      </c>
      <c r="R299" s="246">
        <f>Q299*H299</f>
        <v>0.73999999999999999</v>
      </c>
      <c r="S299" s="246">
        <v>0</v>
      </c>
      <c r="T299" s="24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8" t="s">
        <v>176</v>
      </c>
      <c r="AT299" s="248" t="s">
        <v>253</v>
      </c>
      <c r="AU299" s="248" t="s">
        <v>87</v>
      </c>
      <c r="AY299" s="17" t="s">
        <v>130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7" t="s">
        <v>84</v>
      </c>
      <c r="BK299" s="249">
        <f>ROUND(I299*H299,2)</f>
        <v>0</v>
      </c>
      <c r="BL299" s="17" t="s">
        <v>136</v>
      </c>
      <c r="BM299" s="248" t="s">
        <v>630</v>
      </c>
    </row>
    <row r="300" s="14" customFormat="1">
      <c r="A300" s="14"/>
      <c r="B300" s="261"/>
      <c r="C300" s="262"/>
      <c r="D300" s="252" t="s">
        <v>138</v>
      </c>
      <c r="E300" s="263" t="s">
        <v>1</v>
      </c>
      <c r="F300" s="264" t="s">
        <v>87</v>
      </c>
      <c r="G300" s="262"/>
      <c r="H300" s="265">
        <v>2</v>
      </c>
      <c r="I300" s="266"/>
      <c r="J300" s="262"/>
      <c r="K300" s="262"/>
      <c r="L300" s="267"/>
      <c r="M300" s="268"/>
      <c r="N300" s="269"/>
      <c r="O300" s="269"/>
      <c r="P300" s="269"/>
      <c r="Q300" s="269"/>
      <c r="R300" s="269"/>
      <c r="S300" s="269"/>
      <c r="T300" s="27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1" t="s">
        <v>138</v>
      </c>
      <c r="AU300" s="271" t="s">
        <v>87</v>
      </c>
      <c r="AV300" s="14" t="s">
        <v>87</v>
      </c>
      <c r="AW300" s="14" t="s">
        <v>32</v>
      </c>
      <c r="AX300" s="14" t="s">
        <v>84</v>
      </c>
      <c r="AY300" s="271" t="s">
        <v>130</v>
      </c>
    </row>
    <row r="301" s="2" customFormat="1" ht="16.5" customHeight="1">
      <c r="A301" s="38"/>
      <c r="B301" s="39"/>
      <c r="C301" s="283" t="s">
        <v>419</v>
      </c>
      <c r="D301" s="283" t="s">
        <v>253</v>
      </c>
      <c r="E301" s="284" t="s">
        <v>631</v>
      </c>
      <c r="F301" s="285" t="s">
        <v>632</v>
      </c>
      <c r="G301" s="286" t="s">
        <v>394</v>
      </c>
      <c r="H301" s="287">
        <v>2</v>
      </c>
      <c r="I301" s="288"/>
      <c r="J301" s="289">
        <f>ROUND(I301*H301,2)</f>
        <v>0</v>
      </c>
      <c r="K301" s="290"/>
      <c r="L301" s="291"/>
      <c r="M301" s="292" t="s">
        <v>1</v>
      </c>
      <c r="N301" s="293" t="s">
        <v>41</v>
      </c>
      <c r="O301" s="91"/>
      <c r="P301" s="246">
        <f>O301*H301</f>
        <v>0</v>
      </c>
      <c r="Q301" s="246">
        <v>0.37</v>
      </c>
      <c r="R301" s="246">
        <f>Q301*H301</f>
        <v>0.73999999999999999</v>
      </c>
      <c r="S301" s="246">
        <v>0</v>
      </c>
      <c r="T301" s="24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8" t="s">
        <v>176</v>
      </c>
      <c r="AT301" s="248" t="s">
        <v>253</v>
      </c>
      <c r="AU301" s="248" t="s">
        <v>87</v>
      </c>
      <c r="AY301" s="17" t="s">
        <v>130</v>
      </c>
      <c r="BE301" s="249">
        <f>IF(N301="základní",J301,0)</f>
        <v>0</v>
      </c>
      <c r="BF301" s="249">
        <f>IF(N301="snížená",J301,0)</f>
        <v>0</v>
      </c>
      <c r="BG301" s="249">
        <f>IF(N301="zákl. přenesená",J301,0)</f>
        <v>0</v>
      </c>
      <c r="BH301" s="249">
        <f>IF(N301="sníž. přenesená",J301,0)</f>
        <v>0</v>
      </c>
      <c r="BI301" s="249">
        <f>IF(N301="nulová",J301,0)</f>
        <v>0</v>
      </c>
      <c r="BJ301" s="17" t="s">
        <v>84</v>
      </c>
      <c r="BK301" s="249">
        <f>ROUND(I301*H301,2)</f>
        <v>0</v>
      </c>
      <c r="BL301" s="17" t="s">
        <v>136</v>
      </c>
      <c r="BM301" s="248" t="s">
        <v>633</v>
      </c>
    </row>
    <row r="302" s="14" customFormat="1">
      <c r="A302" s="14"/>
      <c r="B302" s="261"/>
      <c r="C302" s="262"/>
      <c r="D302" s="252" t="s">
        <v>138</v>
      </c>
      <c r="E302" s="263" t="s">
        <v>1</v>
      </c>
      <c r="F302" s="264" t="s">
        <v>87</v>
      </c>
      <c r="G302" s="262"/>
      <c r="H302" s="265">
        <v>2</v>
      </c>
      <c r="I302" s="266"/>
      <c r="J302" s="262"/>
      <c r="K302" s="262"/>
      <c r="L302" s="267"/>
      <c r="M302" s="268"/>
      <c r="N302" s="269"/>
      <c r="O302" s="269"/>
      <c r="P302" s="269"/>
      <c r="Q302" s="269"/>
      <c r="R302" s="269"/>
      <c r="S302" s="269"/>
      <c r="T302" s="27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1" t="s">
        <v>138</v>
      </c>
      <c r="AU302" s="271" t="s">
        <v>87</v>
      </c>
      <c r="AV302" s="14" t="s">
        <v>87</v>
      </c>
      <c r="AW302" s="14" t="s">
        <v>32</v>
      </c>
      <c r="AX302" s="14" t="s">
        <v>84</v>
      </c>
      <c r="AY302" s="271" t="s">
        <v>130</v>
      </c>
    </row>
    <row r="303" s="2" customFormat="1" ht="16.5" customHeight="1">
      <c r="A303" s="38"/>
      <c r="B303" s="39"/>
      <c r="C303" s="283" t="s">
        <v>423</v>
      </c>
      <c r="D303" s="283" t="s">
        <v>253</v>
      </c>
      <c r="E303" s="284" t="s">
        <v>634</v>
      </c>
      <c r="F303" s="285" t="s">
        <v>635</v>
      </c>
      <c r="G303" s="286" t="s">
        <v>394</v>
      </c>
      <c r="H303" s="287">
        <v>7</v>
      </c>
      <c r="I303" s="288"/>
      <c r="J303" s="289">
        <f>ROUND(I303*H303,2)</f>
        <v>0</v>
      </c>
      <c r="K303" s="290"/>
      <c r="L303" s="291"/>
      <c r="M303" s="292" t="s">
        <v>1</v>
      </c>
      <c r="N303" s="293" t="s">
        <v>41</v>
      </c>
      <c r="O303" s="91"/>
      <c r="P303" s="246">
        <f>O303*H303</f>
        <v>0</v>
      </c>
      <c r="Q303" s="246">
        <v>0.39300000000000002</v>
      </c>
      <c r="R303" s="246">
        <f>Q303*H303</f>
        <v>2.7510000000000003</v>
      </c>
      <c r="S303" s="246">
        <v>0</v>
      </c>
      <c r="T303" s="24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8" t="s">
        <v>176</v>
      </c>
      <c r="AT303" s="248" t="s">
        <v>253</v>
      </c>
      <c r="AU303" s="248" t="s">
        <v>87</v>
      </c>
      <c r="AY303" s="17" t="s">
        <v>130</v>
      </c>
      <c r="BE303" s="249">
        <f>IF(N303="základní",J303,0)</f>
        <v>0</v>
      </c>
      <c r="BF303" s="249">
        <f>IF(N303="snížená",J303,0)</f>
        <v>0</v>
      </c>
      <c r="BG303" s="249">
        <f>IF(N303="zákl. přenesená",J303,0)</f>
        <v>0</v>
      </c>
      <c r="BH303" s="249">
        <f>IF(N303="sníž. přenesená",J303,0)</f>
        <v>0</v>
      </c>
      <c r="BI303" s="249">
        <f>IF(N303="nulová",J303,0)</f>
        <v>0</v>
      </c>
      <c r="BJ303" s="17" t="s">
        <v>84</v>
      </c>
      <c r="BK303" s="249">
        <f>ROUND(I303*H303,2)</f>
        <v>0</v>
      </c>
      <c r="BL303" s="17" t="s">
        <v>136</v>
      </c>
      <c r="BM303" s="248" t="s">
        <v>636</v>
      </c>
    </row>
    <row r="304" s="14" customFormat="1">
      <c r="A304" s="14"/>
      <c r="B304" s="261"/>
      <c r="C304" s="262"/>
      <c r="D304" s="252" t="s">
        <v>138</v>
      </c>
      <c r="E304" s="263" t="s">
        <v>1</v>
      </c>
      <c r="F304" s="264" t="s">
        <v>171</v>
      </c>
      <c r="G304" s="262"/>
      <c r="H304" s="265">
        <v>7</v>
      </c>
      <c r="I304" s="266"/>
      <c r="J304" s="262"/>
      <c r="K304" s="262"/>
      <c r="L304" s="267"/>
      <c r="M304" s="268"/>
      <c r="N304" s="269"/>
      <c r="O304" s="269"/>
      <c r="P304" s="269"/>
      <c r="Q304" s="269"/>
      <c r="R304" s="269"/>
      <c r="S304" s="269"/>
      <c r="T304" s="27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1" t="s">
        <v>138</v>
      </c>
      <c r="AU304" s="271" t="s">
        <v>87</v>
      </c>
      <c r="AV304" s="14" t="s">
        <v>87</v>
      </c>
      <c r="AW304" s="14" t="s">
        <v>32</v>
      </c>
      <c r="AX304" s="14" t="s">
        <v>84</v>
      </c>
      <c r="AY304" s="271" t="s">
        <v>130</v>
      </c>
    </row>
    <row r="305" s="2" customFormat="1" ht="21.75" customHeight="1">
      <c r="A305" s="38"/>
      <c r="B305" s="39"/>
      <c r="C305" s="283" t="s">
        <v>427</v>
      </c>
      <c r="D305" s="283" t="s">
        <v>253</v>
      </c>
      <c r="E305" s="284" t="s">
        <v>637</v>
      </c>
      <c r="F305" s="285" t="s">
        <v>638</v>
      </c>
      <c r="G305" s="286" t="s">
        <v>394</v>
      </c>
      <c r="H305" s="287">
        <v>7</v>
      </c>
      <c r="I305" s="288"/>
      <c r="J305" s="289">
        <f>ROUND(I305*H305,2)</f>
        <v>0</v>
      </c>
      <c r="K305" s="290"/>
      <c r="L305" s="291"/>
      <c r="M305" s="292" t="s">
        <v>1</v>
      </c>
      <c r="N305" s="293" t="s">
        <v>41</v>
      </c>
      <c r="O305" s="91"/>
      <c r="P305" s="246">
        <f>O305*H305</f>
        <v>0</v>
      </c>
      <c r="Q305" s="246">
        <v>1.6000000000000001</v>
      </c>
      <c r="R305" s="246">
        <f>Q305*H305</f>
        <v>11.200000000000001</v>
      </c>
      <c r="S305" s="246">
        <v>0</v>
      </c>
      <c r="T305" s="24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8" t="s">
        <v>176</v>
      </c>
      <c r="AT305" s="248" t="s">
        <v>253</v>
      </c>
      <c r="AU305" s="248" t="s">
        <v>87</v>
      </c>
      <c r="AY305" s="17" t="s">
        <v>130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84</v>
      </c>
      <c r="BK305" s="249">
        <f>ROUND(I305*H305,2)</f>
        <v>0</v>
      </c>
      <c r="BL305" s="17" t="s">
        <v>136</v>
      </c>
      <c r="BM305" s="248" t="s">
        <v>639</v>
      </c>
    </row>
    <row r="306" s="14" customFormat="1">
      <c r="A306" s="14"/>
      <c r="B306" s="261"/>
      <c r="C306" s="262"/>
      <c r="D306" s="252" t="s">
        <v>138</v>
      </c>
      <c r="E306" s="263" t="s">
        <v>1</v>
      </c>
      <c r="F306" s="264" t="s">
        <v>171</v>
      </c>
      <c r="G306" s="262"/>
      <c r="H306" s="265">
        <v>7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1" t="s">
        <v>138</v>
      </c>
      <c r="AU306" s="271" t="s">
        <v>87</v>
      </c>
      <c r="AV306" s="14" t="s">
        <v>87</v>
      </c>
      <c r="AW306" s="14" t="s">
        <v>32</v>
      </c>
      <c r="AX306" s="14" t="s">
        <v>84</v>
      </c>
      <c r="AY306" s="271" t="s">
        <v>130</v>
      </c>
    </row>
    <row r="307" s="2" customFormat="1" ht="21.75" customHeight="1">
      <c r="A307" s="38"/>
      <c r="B307" s="39"/>
      <c r="C307" s="236" t="s">
        <v>434</v>
      </c>
      <c r="D307" s="236" t="s">
        <v>132</v>
      </c>
      <c r="E307" s="237" t="s">
        <v>640</v>
      </c>
      <c r="F307" s="238" t="s">
        <v>641</v>
      </c>
      <c r="G307" s="239" t="s">
        <v>394</v>
      </c>
      <c r="H307" s="240">
        <v>7</v>
      </c>
      <c r="I307" s="241"/>
      <c r="J307" s="242">
        <f>ROUND(I307*H307,2)</f>
        <v>0</v>
      </c>
      <c r="K307" s="243"/>
      <c r="L307" s="44"/>
      <c r="M307" s="244" t="s">
        <v>1</v>
      </c>
      <c r="N307" s="245" t="s">
        <v>41</v>
      </c>
      <c r="O307" s="91"/>
      <c r="P307" s="246">
        <f>O307*H307</f>
        <v>0</v>
      </c>
      <c r="Q307" s="246">
        <v>0.0070200000000000002</v>
      </c>
      <c r="R307" s="246">
        <f>Q307*H307</f>
        <v>0.049140000000000003</v>
      </c>
      <c r="S307" s="246">
        <v>0</v>
      </c>
      <c r="T307" s="24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8" t="s">
        <v>136</v>
      </c>
      <c r="AT307" s="248" t="s">
        <v>132</v>
      </c>
      <c r="AU307" s="248" t="s">
        <v>87</v>
      </c>
      <c r="AY307" s="17" t="s">
        <v>130</v>
      </c>
      <c r="BE307" s="249">
        <f>IF(N307="základní",J307,0)</f>
        <v>0</v>
      </c>
      <c r="BF307" s="249">
        <f>IF(N307="snížená",J307,0)</f>
        <v>0</v>
      </c>
      <c r="BG307" s="249">
        <f>IF(N307="zákl. přenesená",J307,0)</f>
        <v>0</v>
      </c>
      <c r="BH307" s="249">
        <f>IF(N307="sníž. přenesená",J307,0)</f>
        <v>0</v>
      </c>
      <c r="BI307" s="249">
        <f>IF(N307="nulová",J307,0)</f>
        <v>0</v>
      </c>
      <c r="BJ307" s="17" t="s">
        <v>84</v>
      </c>
      <c r="BK307" s="249">
        <f>ROUND(I307*H307,2)</f>
        <v>0</v>
      </c>
      <c r="BL307" s="17" t="s">
        <v>136</v>
      </c>
      <c r="BM307" s="248" t="s">
        <v>642</v>
      </c>
    </row>
    <row r="308" s="14" customFormat="1">
      <c r="A308" s="14"/>
      <c r="B308" s="261"/>
      <c r="C308" s="262"/>
      <c r="D308" s="252" t="s">
        <v>138</v>
      </c>
      <c r="E308" s="263" t="s">
        <v>1</v>
      </c>
      <c r="F308" s="264" t="s">
        <v>171</v>
      </c>
      <c r="G308" s="262"/>
      <c r="H308" s="265">
        <v>7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1" t="s">
        <v>138</v>
      </c>
      <c r="AU308" s="271" t="s">
        <v>87</v>
      </c>
      <c r="AV308" s="14" t="s">
        <v>87</v>
      </c>
      <c r="AW308" s="14" t="s">
        <v>32</v>
      </c>
      <c r="AX308" s="14" t="s">
        <v>84</v>
      </c>
      <c r="AY308" s="271" t="s">
        <v>130</v>
      </c>
    </row>
    <row r="309" s="2" customFormat="1" ht="21.75" customHeight="1">
      <c r="A309" s="38"/>
      <c r="B309" s="39"/>
      <c r="C309" s="283" t="s">
        <v>643</v>
      </c>
      <c r="D309" s="283" t="s">
        <v>253</v>
      </c>
      <c r="E309" s="284" t="s">
        <v>644</v>
      </c>
      <c r="F309" s="285" t="s">
        <v>645</v>
      </c>
      <c r="G309" s="286" t="s">
        <v>394</v>
      </c>
      <c r="H309" s="287">
        <v>7</v>
      </c>
      <c r="I309" s="288"/>
      <c r="J309" s="289">
        <f>ROUND(I309*H309,2)</f>
        <v>0</v>
      </c>
      <c r="K309" s="290"/>
      <c r="L309" s="291"/>
      <c r="M309" s="292" t="s">
        <v>1</v>
      </c>
      <c r="N309" s="293" t="s">
        <v>41</v>
      </c>
      <c r="O309" s="91"/>
      <c r="P309" s="246">
        <f>O309*H309</f>
        <v>0</v>
      </c>
      <c r="Q309" s="246">
        <v>0.10100000000000001</v>
      </c>
      <c r="R309" s="246">
        <f>Q309*H309</f>
        <v>0.70700000000000007</v>
      </c>
      <c r="S309" s="246">
        <v>0</v>
      </c>
      <c r="T309" s="24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8" t="s">
        <v>176</v>
      </c>
      <c r="AT309" s="248" t="s">
        <v>253</v>
      </c>
      <c r="AU309" s="248" t="s">
        <v>87</v>
      </c>
      <c r="AY309" s="17" t="s">
        <v>130</v>
      </c>
      <c r="BE309" s="249">
        <f>IF(N309="základní",J309,0)</f>
        <v>0</v>
      </c>
      <c r="BF309" s="249">
        <f>IF(N309="snížená",J309,0)</f>
        <v>0</v>
      </c>
      <c r="BG309" s="249">
        <f>IF(N309="zákl. přenesená",J309,0)</f>
        <v>0</v>
      </c>
      <c r="BH309" s="249">
        <f>IF(N309="sníž. přenesená",J309,0)</f>
        <v>0</v>
      </c>
      <c r="BI309" s="249">
        <f>IF(N309="nulová",J309,0)</f>
        <v>0</v>
      </c>
      <c r="BJ309" s="17" t="s">
        <v>84</v>
      </c>
      <c r="BK309" s="249">
        <f>ROUND(I309*H309,2)</f>
        <v>0</v>
      </c>
      <c r="BL309" s="17" t="s">
        <v>136</v>
      </c>
      <c r="BM309" s="248" t="s">
        <v>646</v>
      </c>
    </row>
    <row r="310" s="14" customFormat="1">
      <c r="A310" s="14"/>
      <c r="B310" s="261"/>
      <c r="C310" s="262"/>
      <c r="D310" s="252" t="s">
        <v>138</v>
      </c>
      <c r="E310" s="263" t="s">
        <v>1</v>
      </c>
      <c r="F310" s="264" t="s">
        <v>171</v>
      </c>
      <c r="G310" s="262"/>
      <c r="H310" s="265">
        <v>7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138</v>
      </c>
      <c r="AU310" s="271" t="s">
        <v>87</v>
      </c>
      <c r="AV310" s="14" t="s">
        <v>87</v>
      </c>
      <c r="AW310" s="14" t="s">
        <v>32</v>
      </c>
      <c r="AX310" s="14" t="s">
        <v>84</v>
      </c>
      <c r="AY310" s="271" t="s">
        <v>130</v>
      </c>
    </row>
    <row r="311" s="2" customFormat="1" ht="16.5" customHeight="1">
      <c r="A311" s="38"/>
      <c r="B311" s="39"/>
      <c r="C311" s="236" t="s">
        <v>140</v>
      </c>
      <c r="D311" s="236" t="s">
        <v>132</v>
      </c>
      <c r="E311" s="237" t="s">
        <v>647</v>
      </c>
      <c r="F311" s="238" t="s">
        <v>648</v>
      </c>
      <c r="G311" s="239" t="s">
        <v>394</v>
      </c>
      <c r="H311" s="240">
        <v>1</v>
      </c>
      <c r="I311" s="241"/>
      <c r="J311" s="242">
        <f>ROUND(I311*H311,2)</f>
        <v>0</v>
      </c>
      <c r="K311" s="243"/>
      <c r="L311" s="44"/>
      <c r="M311" s="244" t="s">
        <v>1</v>
      </c>
      <c r="N311" s="245" t="s">
        <v>41</v>
      </c>
      <c r="O311" s="91"/>
      <c r="P311" s="246">
        <f>O311*H311</f>
        <v>0</v>
      </c>
      <c r="Q311" s="246">
        <v>16.035990000000002</v>
      </c>
      <c r="R311" s="246">
        <f>Q311*H311</f>
        <v>16.035990000000002</v>
      </c>
      <c r="S311" s="246">
        <v>0</v>
      </c>
      <c r="T311" s="24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8" t="s">
        <v>136</v>
      </c>
      <c r="AT311" s="248" t="s">
        <v>132</v>
      </c>
      <c r="AU311" s="248" t="s">
        <v>87</v>
      </c>
      <c r="AY311" s="17" t="s">
        <v>130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84</v>
      </c>
      <c r="BK311" s="249">
        <f>ROUND(I311*H311,2)</f>
        <v>0</v>
      </c>
      <c r="BL311" s="17" t="s">
        <v>136</v>
      </c>
      <c r="BM311" s="248" t="s">
        <v>649</v>
      </c>
    </row>
    <row r="312" s="13" customFormat="1">
      <c r="A312" s="13"/>
      <c r="B312" s="250"/>
      <c r="C312" s="251"/>
      <c r="D312" s="252" t="s">
        <v>138</v>
      </c>
      <c r="E312" s="253" t="s">
        <v>1</v>
      </c>
      <c r="F312" s="254" t="s">
        <v>650</v>
      </c>
      <c r="G312" s="251"/>
      <c r="H312" s="253" t="s">
        <v>1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138</v>
      </c>
      <c r="AU312" s="260" t="s">
        <v>87</v>
      </c>
      <c r="AV312" s="13" t="s">
        <v>84</v>
      </c>
      <c r="AW312" s="13" t="s">
        <v>32</v>
      </c>
      <c r="AX312" s="13" t="s">
        <v>76</v>
      </c>
      <c r="AY312" s="260" t="s">
        <v>130</v>
      </c>
    </row>
    <row r="313" s="14" customFormat="1">
      <c r="A313" s="14"/>
      <c r="B313" s="261"/>
      <c r="C313" s="262"/>
      <c r="D313" s="252" t="s">
        <v>138</v>
      </c>
      <c r="E313" s="263" t="s">
        <v>1</v>
      </c>
      <c r="F313" s="264" t="s">
        <v>84</v>
      </c>
      <c r="G313" s="262"/>
      <c r="H313" s="265">
        <v>1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1" t="s">
        <v>138</v>
      </c>
      <c r="AU313" s="271" t="s">
        <v>87</v>
      </c>
      <c r="AV313" s="14" t="s">
        <v>87</v>
      </c>
      <c r="AW313" s="14" t="s">
        <v>32</v>
      </c>
      <c r="AX313" s="14" t="s">
        <v>84</v>
      </c>
      <c r="AY313" s="271" t="s">
        <v>130</v>
      </c>
    </row>
    <row r="314" s="2" customFormat="1" ht="21.75" customHeight="1">
      <c r="A314" s="38"/>
      <c r="B314" s="39"/>
      <c r="C314" s="236" t="s">
        <v>651</v>
      </c>
      <c r="D314" s="236" t="s">
        <v>132</v>
      </c>
      <c r="E314" s="237" t="s">
        <v>652</v>
      </c>
      <c r="F314" s="238" t="s">
        <v>653</v>
      </c>
      <c r="G314" s="239" t="s">
        <v>144</v>
      </c>
      <c r="H314" s="240">
        <v>6</v>
      </c>
      <c r="I314" s="241"/>
      <c r="J314" s="242">
        <f>ROUND(I314*H314,2)</f>
        <v>0</v>
      </c>
      <c r="K314" s="243"/>
      <c r="L314" s="44"/>
      <c r="M314" s="244" t="s">
        <v>1</v>
      </c>
      <c r="N314" s="245" t="s">
        <v>41</v>
      </c>
      <c r="O314" s="91"/>
      <c r="P314" s="246">
        <f>O314*H314</f>
        <v>0</v>
      </c>
      <c r="Q314" s="246">
        <v>2.46367</v>
      </c>
      <c r="R314" s="246">
        <f>Q314*H314</f>
        <v>14.782019999999999</v>
      </c>
      <c r="S314" s="246">
        <v>0</v>
      </c>
      <c r="T314" s="24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8" t="s">
        <v>136</v>
      </c>
      <c r="AT314" s="248" t="s">
        <v>132</v>
      </c>
      <c r="AU314" s="248" t="s">
        <v>87</v>
      </c>
      <c r="AY314" s="17" t="s">
        <v>130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84</v>
      </c>
      <c r="BK314" s="249">
        <f>ROUND(I314*H314,2)</f>
        <v>0</v>
      </c>
      <c r="BL314" s="17" t="s">
        <v>136</v>
      </c>
      <c r="BM314" s="248" t="s">
        <v>654</v>
      </c>
    </row>
    <row r="315" s="13" customFormat="1">
      <c r="A315" s="13"/>
      <c r="B315" s="250"/>
      <c r="C315" s="251"/>
      <c r="D315" s="252" t="s">
        <v>138</v>
      </c>
      <c r="E315" s="253" t="s">
        <v>1</v>
      </c>
      <c r="F315" s="254" t="s">
        <v>655</v>
      </c>
      <c r="G315" s="251"/>
      <c r="H315" s="253" t="s">
        <v>1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0" t="s">
        <v>138</v>
      </c>
      <c r="AU315" s="260" t="s">
        <v>87</v>
      </c>
      <c r="AV315" s="13" t="s">
        <v>84</v>
      </c>
      <c r="AW315" s="13" t="s">
        <v>32</v>
      </c>
      <c r="AX315" s="13" t="s">
        <v>76</v>
      </c>
      <c r="AY315" s="260" t="s">
        <v>130</v>
      </c>
    </row>
    <row r="316" s="14" customFormat="1">
      <c r="A316" s="14"/>
      <c r="B316" s="261"/>
      <c r="C316" s="262"/>
      <c r="D316" s="252" t="s">
        <v>138</v>
      </c>
      <c r="E316" s="263" t="s">
        <v>1</v>
      </c>
      <c r="F316" s="264" t="s">
        <v>656</v>
      </c>
      <c r="G316" s="262"/>
      <c r="H316" s="265">
        <v>6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1" t="s">
        <v>138</v>
      </c>
      <c r="AU316" s="271" t="s">
        <v>87</v>
      </c>
      <c r="AV316" s="14" t="s">
        <v>87</v>
      </c>
      <c r="AW316" s="14" t="s">
        <v>32</v>
      </c>
      <c r="AX316" s="14" t="s">
        <v>84</v>
      </c>
      <c r="AY316" s="271" t="s">
        <v>130</v>
      </c>
    </row>
    <row r="317" s="12" customFormat="1" ht="22.8" customHeight="1">
      <c r="A317" s="12"/>
      <c r="B317" s="220"/>
      <c r="C317" s="221"/>
      <c r="D317" s="222" t="s">
        <v>75</v>
      </c>
      <c r="E317" s="234" t="s">
        <v>183</v>
      </c>
      <c r="F317" s="234" t="s">
        <v>402</v>
      </c>
      <c r="G317" s="221"/>
      <c r="H317" s="221"/>
      <c r="I317" s="224"/>
      <c r="J317" s="235">
        <f>BK317</f>
        <v>0</v>
      </c>
      <c r="K317" s="221"/>
      <c r="L317" s="226"/>
      <c r="M317" s="227"/>
      <c r="N317" s="228"/>
      <c r="O317" s="228"/>
      <c r="P317" s="229">
        <f>SUM(P318:P320)</f>
        <v>0</v>
      </c>
      <c r="Q317" s="228"/>
      <c r="R317" s="229">
        <f>SUM(R318:R320)</f>
        <v>0.0073499999999999998</v>
      </c>
      <c r="S317" s="228"/>
      <c r="T317" s="230">
        <f>SUM(T318:T320)</f>
        <v>12.234999999999999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31" t="s">
        <v>84</v>
      </c>
      <c r="AT317" s="232" t="s">
        <v>75</v>
      </c>
      <c r="AU317" s="232" t="s">
        <v>84</v>
      </c>
      <c r="AY317" s="231" t="s">
        <v>130</v>
      </c>
      <c r="BK317" s="233">
        <f>SUM(BK318:BK320)</f>
        <v>0</v>
      </c>
    </row>
    <row r="318" s="2" customFormat="1" ht="21.75" customHeight="1">
      <c r="A318" s="38"/>
      <c r="B318" s="39"/>
      <c r="C318" s="236" t="s">
        <v>657</v>
      </c>
      <c r="D318" s="236" t="s">
        <v>132</v>
      </c>
      <c r="E318" s="237" t="s">
        <v>658</v>
      </c>
      <c r="F318" s="238" t="s">
        <v>659</v>
      </c>
      <c r="G318" s="239" t="s">
        <v>144</v>
      </c>
      <c r="H318" s="240">
        <v>5</v>
      </c>
      <c r="I318" s="241"/>
      <c r="J318" s="242">
        <f>ROUND(I318*H318,2)</f>
        <v>0</v>
      </c>
      <c r="K318" s="243"/>
      <c r="L318" s="44"/>
      <c r="M318" s="244" t="s">
        <v>1</v>
      </c>
      <c r="N318" s="245" t="s">
        <v>41</v>
      </c>
      <c r="O318" s="91"/>
      <c r="P318" s="246">
        <f>O318*H318</f>
        <v>0</v>
      </c>
      <c r="Q318" s="246">
        <v>0.00147</v>
      </c>
      <c r="R318" s="246">
        <f>Q318*H318</f>
        <v>0.0073499999999999998</v>
      </c>
      <c r="S318" s="246">
        <v>2.4470000000000001</v>
      </c>
      <c r="T318" s="247">
        <f>S318*H318</f>
        <v>12.234999999999999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8" t="s">
        <v>217</v>
      </c>
      <c r="AT318" s="248" t="s">
        <v>132</v>
      </c>
      <c r="AU318" s="248" t="s">
        <v>87</v>
      </c>
      <c r="AY318" s="17" t="s">
        <v>130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7" t="s">
        <v>84</v>
      </c>
      <c r="BK318" s="249">
        <f>ROUND(I318*H318,2)</f>
        <v>0</v>
      </c>
      <c r="BL318" s="17" t="s">
        <v>217</v>
      </c>
      <c r="BM318" s="248" t="s">
        <v>660</v>
      </c>
    </row>
    <row r="319" s="13" customFormat="1">
      <c r="A319" s="13"/>
      <c r="B319" s="250"/>
      <c r="C319" s="251"/>
      <c r="D319" s="252" t="s">
        <v>138</v>
      </c>
      <c r="E319" s="253" t="s">
        <v>1</v>
      </c>
      <c r="F319" s="254" t="s">
        <v>661</v>
      </c>
      <c r="G319" s="251"/>
      <c r="H319" s="253" t="s">
        <v>1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0" t="s">
        <v>138</v>
      </c>
      <c r="AU319" s="260" t="s">
        <v>87</v>
      </c>
      <c r="AV319" s="13" t="s">
        <v>84</v>
      </c>
      <c r="AW319" s="13" t="s">
        <v>32</v>
      </c>
      <c r="AX319" s="13" t="s">
        <v>76</v>
      </c>
      <c r="AY319" s="260" t="s">
        <v>130</v>
      </c>
    </row>
    <row r="320" s="14" customFormat="1">
      <c r="A320" s="14"/>
      <c r="B320" s="261"/>
      <c r="C320" s="262"/>
      <c r="D320" s="252" t="s">
        <v>138</v>
      </c>
      <c r="E320" s="263" t="s">
        <v>1</v>
      </c>
      <c r="F320" s="264" t="s">
        <v>662</v>
      </c>
      <c r="G320" s="262"/>
      <c r="H320" s="265">
        <v>5</v>
      </c>
      <c r="I320" s="266"/>
      <c r="J320" s="262"/>
      <c r="K320" s="262"/>
      <c r="L320" s="267"/>
      <c r="M320" s="268"/>
      <c r="N320" s="269"/>
      <c r="O320" s="269"/>
      <c r="P320" s="269"/>
      <c r="Q320" s="269"/>
      <c r="R320" s="269"/>
      <c r="S320" s="269"/>
      <c r="T320" s="27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1" t="s">
        <v>138</v>
      </c>
      <c r="AU320" s="271" t="s">
        <v>87</v>
      </c>
      <c r="AV320" s="14" t="s">
        <v>87</v>
      </c>
      <c r="AW320" s="14" t="s">
        <v>32</v>
      </c>
      <c r="AX320" s="14" t="s">
        <v>84</v>
      </c>
      <c r="AY320" s="271" t="s">
        <v>130</v>
      </c>
    </row>
    <row r="321" s="12" customFormat="1" ht="22.8" customHeight="1">
      <c r="A321" s="12"/>
      <c r="B321" s="220"/>
      <c r="C321" s="221"/>
      <c r="D321" s="222" t="s">
        <v>75</v>
      </c>
      <c r="E321" s="234" t="s">
        <v>663</v>
      </c>
      <c r="F321" s="234" t="s">
        <v>433</v>
      </c>
      <c r="G321" s="221"/>
      <c r="H321" s="221"/>
      <c r="I321" s="224"/>
      <c r="J321" s="235">
        <f>BK321</f>
        <v>0</v>
      </c>
      <c r="K321" s="221"/>
      <c r="L321" s="226"/>
      <c r="M321" s="227"/>
      <c r="N321" s="228"/>
      <c r="O321" s="228"/>
      <c r="P321" s="229">
        <f>SUM(P322:P323)</f>
        <v>0</v>
      </c>
      <c r="Q321" s="228"/>
      <c r="R321" s="229">
        <f>SUM(R322:R323)</f>
        <v>0</v>
      </c>
      <c r="S321" s="228"/>
      <c r="T321" s="230">
        <f>SUM(T322:T323)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31" t="s">
        <v>84</v>
      </c>
      <c r="AT321" s="232" t="s">
        <v>75</v>
      </c>
      <c r="AU321" s="232" t="s">
        <v>84</v>
      </c>
      <c r="AY321" s="231" t="s">
        <v>130</v>
      </c>
      <c r="BK321" s="233">
        <f>SUM(BK322:BK323)</f>
        <v>0</v>
      </c>
    </row>
    <row r="322" s="2" customFormat="1" ht="21.75" customHeight="1">
      <c r="A322" s="38"/>
      <c r="B322" s="39"/>
      <c r="C322" s="236" t="s">
        <v>664</v>
      </c>
      <c r="D322" s="236" t="s">
        <v>132</v>
      </c>
      <c r="E322" s="237" t="s">
        <v>665</v>
      </c>
      <c r="F322" s="238" t="s">
        <v>666</v>
      </c>
      <c r="G322" s="239" t="s">
        <v>233</v>
      </c>
      <c r="H322" s="240">
        <v>2067.1689999999999</v>
      </c>
      <c r="I322" s="241"/>
      <c r="J322" s="242">
        <f>ROUND(I322*H322,2)</f>
        <v>0</v>
      </c>
      <c r="K322" s="243"/>
      <c r="L322" s="44"/>
      <c r="M322" s="244" t="s">
        <v>1</v>
      </c>
      <c r="N322" s="245" t="s">
        <v>41</v>
      </c>
      <c r="O322" s="91"/>
      <c r="P322" s="246">
        <f>O322*H322</f>
        <v>0</v>
      </c>
      <c r="Q322" s="246">
        <v>0</v>
      </c>
      <c r="R322" s="246">
        <f>Q322*H322</f>
        <v>0</v>
      </c>
      <c r="S322" s="246">
        <v>0</v>
      </c>
      <c r="T322" s="24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8" t="s">
        <v>136</v>
      </c>
      <c r="AT322" s="248" t="s">
        <v>132</v>
      </c>
      <c r="AU322" s="248" t="s">
        <v>87</v>
      </c>
      <c r="AY322" s="17" t="s">
        <v>130</v>
      </c>
      <c r="BE322" s="249">
        <f>IF(N322="základní",J322,0)</f>
        <v>0</v>
      </c>
      <c r="BF322" s="249">
        <f>IF(N322="snížená",J322,0)</f>
        <v>0</v>
      </c>
      <c r="BG322" s="249">
        <f>IF(N322="zákl. přenesená",J322,0)</f>
        <v>0</v>
      </c>
      <c r="BH322" s="249">
        <f>IF(N322="sníž. přenesená",J322,0)</f>
        <v>0</v>
      </c>
      <c r="BI322" s="249">
        <f>IF(N322="nulová",J322,0)</f>
        <v>0</v>
      </c>
      <c r="BJ322" s="17" t="s">
        <v>84</v>
      </c>
      <c r="BK322" s="249">
        <f>ROUND(I322*H322,2)</f>
        <v>0</v>
      </c>
      <c r="BL322" s="17" t="s">
        <v>136</v>
      </c>
      <c r="BM322" s="248" t="s">
        <v>667</v>
      </c>
    </row>
    <row r="323" s="2" customFormat="1" ht="21.75" customHeight="1">
      <c r="A323" s="38"/>
      <c r="B323" s="39"/>
      <c r="C323" s="236" t="s">
        <v>668</v>
      </c>
      <c r="D323" s="236" t="s">
        <v>132</v>
      </c>
      <c r="E323" s="237" t="s">
        <v>669</v>
      </c>
      <c r="F323" s="238" t="s">
        <v>670</v>
      </c>
      <c r="G323" s="239" t="s">
        <v>233</v>
      </c>
      <c r="H323" s="240">
        <v>2067.1689999999999</v>
      </c>
      <c r="I323" s="241"/>
      <c r="J323" s="242">
        <f>ROUND(I323*H323,2)</f>
        <v>0</v>
      </c>
      <c r="K323" s="243"/>
      <c r="L323" s="44"/>
      <c r="M323" s="244" t="s">
        <v>1</v>
      </c>
      <c r="N323" s="245" t="s">
        <v>41</v>
      </c>
      <c r="O323" s="91"/>
      <c r="P323" s="246">
        <f>O323*H323</f>
        <v>0</v>
      </c>
      <c r="Q323" s="246">
        <v>0</v>
      </c>
      <c r="R323" s="246">
        <f>Q323*H323</f>
        <v>0</v>
      </c>
      <c r="S323" s="246">
        <v>0</v>
      </c>
      <c r="T323" s="24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8" t="s">
        <v>136</v>
      </c>
      <c r="AT323" s="248" t="s">
        <v>132</v>
      </c>
      <c r="AU323" s="248" t="s">
        <v>87</v>
      </c>
      <c r="AY323" s="17" t="s">
        <v>130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7" t="s">
        <v>84</v>
      </c>
      <c r="BK323" s="249">
        <f>ROUND(I323*H323,2)</f>
        <v>0</v>
      </c>
      <c r="BL323" s="17" t="s">
        <v>136</v>
      </c>
      <c r="BM323" s="248" t="s">
        <v>671</v>
      </c>
    </row>
    <row r="324" s="12" customFormat="1" ht="22.8" customHeight="1">
      <c r="A324" s="12"/>
      <c r="B324" s="220"/>
      <c r="C324" s="221"/>
      <c r="D324" s="222" t="s">
        <v>75</v>
      </c>
      <c r="E324" s="234" t="s">
        <v>412</v>
      </c>
      <c r="F324" s="234" t="s">
        <v>413</v>
      </c>
      <c r="G324" s="221"/>
      <c r="H324" s="221"/>
      <c r="I324" s="224"/>
      <c r="J324" s="235">
        <f>BK324</f>
        <v>0</v>
      </c>
      <c r="K324" s="221"/>
      <c r="L324" s="226"/>
      <c r="M324" s="227"/>
      <c r="N324" s="228"/>
      <c r="O324" s="228"/>
      <c r="P324" s="229">
        <f>SUM(P325:P329)</f>
        <v>0</v>
      </c>
      <c r="Q324" s="228"/>
      <c r="R324" s="229">
        <f>SUM(R325:R329)</f>
        <v>0</v>
      </c>
      <c r="S324" s="228"/>
      <c r="T324" s="230">
        <f>SUM(T325:T329)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31" t="s">
        <v>84</v>
      </c>
      <c r="AT324" s="232" t="s">
        <v>75</v>
      </c>
      <c r="AU324" s="232" t="s">
        <v>84</v>
      </c>
      <c r="AY324" s="231" t="s">
        <v>130</v>
      </c>
      <c r="BK324" s="233">
        <f>SUM(BK325:BK329)</f>
        <v>0</v>
      </c>
    </row>
    <row r="325" s="2" customFormat="1" ht="16.5" customHeight="1">
      <c r="A325" s="38"/>
      <c r="B325" s="39"/>
      <c r="C325" s="236" t="s">
        <v>672</v>
      </c>
      <c r="D325" s="236" t="s">
        <v>132</v>
      </c>
      <c r="E325" s="237" t="s">
        <v>673</v>
      </c>
      <c r="F325" s="238" t="s">
        <v>674</v>
      </c>
      <c r="G325" s="239" t="s">
        <v>233</v>
      </c>
      <c r="H325" s="240">
        <v>12.234999999999999</v>
      </c>
      <c r="I325" s="241"/>
      <c r="J325" s="242">
        <f>ROUND(I325*H325,2)</f>
        <v>0</v>
      </c>
      <c r="K325" s="243"/>
      <c r="L325" s="44"/>
      <c r="M325" s="244" t="s">
        <v>1</v>
      </c>
      <c r="N325" s="245" t="s">
        <v>41</v>
      </c>
      <c r="O325" s="91"/>
      <c r="P325" s="246">
        <f>O325*H325</f>
        <v>0</v>
      </c>
      <c r="Q325" s="246">
        <v>0</v>
      </c>
      <c r="R325" s="246">
        <f>Q325*H325</f>
        <v>0</v>
      </c>
      <c r="S325" s="246">
        <v>0</v>
      </c>
      <c r="T325" s="24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8" t="s">
        <v>136</v>
      </c>
      <c r="AT325" s="248" t="s">
        <v>132</v>
      </c>
      <c r="AU325" s="248" t="s">
        <v>87</v>
      </c>
      <c r="AY325" s="17" t="s">
        <v>130</v>
      </c>
      <c r="BE325" s="249">
        <f>IF(N325="základní",J325,0)</f>
        <v>0</v>
      </c>
      <c r="BF325" s="249">
        <f>IF(N325="snížená",J325,0)</f>
        <v>0</v>
      </c>
      <c r="BG325" s="249">
        <f>IF(N325="zákl. přenesená",J325,0)</f>
        <v>0</v>
      </c>
      <c r="BH325" s="249">
        <f>IF(N325="sníž. přenesená",J325,0)</f>
        <v>0</v>
      </c>
      <c r="BI325" s="249">
        <f>IF(N325="nulová",J325,0)</f>
        <v>0</v>
      </c>
      <c r="BJ325" s="17" t="s">
        <v>84</v>
      </c>
      <c r="BK325" s="249">
        <f>ROUND(I325*H325,2)</f>
        <v>0</v>
      </c>
      <c r="BL325" s="17" t="s">
        <v>136</v>
      </c>
      <c r="BM325" s="248" t="s">
        <v>675</v>
      </c>
    </row>
    <row r="326" s="2" customFormat="1" ht="21.75" customHeight="1">
      <c r="A326" s="38"/>
      <c r="B326" s="39"/>
      <c r="C326" s="236" t="s">
        <v>676</v>
      </c>
      <c r="D326" s="236" t="s">
        <v>132</v>
      </c>
      <c r="E326" s="237" t="s">
        <v>415</v>
      </c>
      <c r="F326" s="238" t="s">
        <v>416</v>
      </c>
      <c r="G326" s="239" t="s">
        <v>233</v>
      </c>
      <c r="H326" s="240">
        <v>110.115</v>
      </c>
      <c r="I326" s="241"/>
      <c r="J326" s="242">
        <f>ROUND(I326*H326,2)</f>
        <v>0</v>
      </c>
      <c r="K326" s="243"/>
      <c r="L326" s="44"/>
      <c r="M326" s="244" t="s">
        <v>1</v>
      </c>
      <c r="N326" s="245" t="s">
        <v>41</v>
      </c>
      <c r="O326" s="91"/>
      <c r="P326" s="246">
        <f>O326*H326</f>
        <v>0</v>
      </c>
      <c r="Q326" s="246">
        <v>0</v>
      </c>
      <c r="R326" s="246">
        <f>Q326*H326</f>
        <v>0</v>
      </c>
      <c r="S326" s="246">
        <v>0</v>
      </c>
      <c r="T326" s="24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8" t="s">
        <v>136</v>
      </c>
      <c r="AT326" s="248" t="s">
        <v>132</v>
      </c>
      <c r="AU326" s="248" t="s">
        <v>87</v>
      </c>
      <c r="AY326" s="17" t="s">
        <v>130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7" t="s">
        <v>84</v>
      </c>
      <c r="BK326" s="249">
        <f>ROUND(I326*H326,2)</f>
        <v>0</v>
      </c>
      <c r="BL326" s="17" t="s">
        <v>136</v>
      </c>
      <c r="BM326" s="248" t="s">
        <v>677</v>
      </c>
    </row>
    <row r="327" s="14" customFormat="1">
      <c r="A327" s="14"/>
      <c r="B327" s="261"/>
      <c r="C327" s="262"/>
      <c r="D327" s="252" t="s">
        <v>138</v>
      </c>
      <c r="E327" s="263" t="s">
        <v>1</v>
      </c>
      <c r="F327" s="264" t="s">
        <v>678</v>
      </c>
      <c r="G327" s="262"/>
      <c r="H327" s="265">
        <v>110.115</v>
      </c>
      <c r="I327" s="266"/>
      <c r="J327" s="262"/>
      <c r="K327" s="262"/>
      <c r="L327" s="267"/>
      <c r="M327" s="268"/>
      <c r="N327" s="269"/>
      <c r="O327" s="269"/>
      <c r="P327" s="269"/>
      <c r="Q327" s="269"/>
      <c r="R327" s="269"/>
      <c r="S327" s="269"/>
      <c r="T327" s="27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1" t="s">
        <v>138</v>
      </c>
      <c r="AU327" s="271" t="s">
        <v>87</v>
      </c>
      <c r="AV327" s="14" t="s">
        <v>87</v>
      </c>
      <c r="AW327" s="14" t="s">
        <v>32</v>
      </c>
      <c r="AX327" s="14" t="s">
        <v>84</v>
      </c>
      <c r="AY327" s="271" t="s">
        <v>130</v>
      </c>
    </row>
    <row r="328" s="2" customFormat="1" ht="21.75" customHeight="1">
      <c r="A328" s="38"/>
      <c r="B328" s="39"/>
      <c r="C328" s="236" t="s">
        <v>679</v>
      </c>
      <c r="D328" s="236" t="s">
        <v>132</v>
      </c>
      <c r="E328" s="237" t="s">
        <v>420</v>
      </c>
      <c r="F328" s="238" t="s">
        <v>421</v>
      </c>
      <c r="G328" s="239" t="s">
        <v>233</v>
      </c>
      <c r="H328" s="240">
        <v>12.234999999999999</v>
      </c>
      <c r="I328" s="241"/>
      <c r="J328" s="242">
        <f>ROUND(I328*H328,2)</f>
        <v>0</v>
      </c>
      <c r="K328" s="243"/>
      <c r="L328" s="44"/>
      <c r="M328" s="244" t="s">
        <v>1</v>
      </c>
      <c r="N328" s="245" t="s">
        <v>41</v>
      </c>
      <c r="O328" s="91"/>
      <c r="P328" s="246">
        <f>O328*H328</f>
        <v>0</v>
      </c>
      <c r="Q328" s="246">
        <v>0</v>
      </c>
      <c r="R328" s="246">
        <f>Q328*H328</f>
        <v>0</v>
      </c>
      <c r="S328" s="246">
        <v>0</v>
      </c>
      <c r="T328" s="24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8" t="s">
        <v>136</v>
      </c>
      <c r="AT328" s="248" t="s">
        <v>132</v>
      </c>
      <c r="AU328" s="248" t="s">
        <v>87</v>
      </c>
      <c r="AY328" s="17" t="s">
        <v>130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7" t="s">
        <v>84</v>
      </c>
      <c r="BK328" s="249">
        <f>ROUND(I328*H328,2)</f>
        <v>0</v>
      </c>
      <c r="BL328" s="17" t="s">
        <v>136</v>
      </c>
      <c r="BM328" s="248" t="s">
        <v>680</v>
      </c>
    </row>
    <row r="329" s="2" customFormat="1" ht="21.75" customHeight="1">
      <c r="A329" s="38"/>
      <c r="B329" s="39"/>
      <c r="C329" s="236" t="s">
        <v>681</v>
      </c>
      <c r="D329" s="236" t="s">
        <v>132</v>
      </c>
      <c r="E329" s="237" t="s">
        <v>424</v>
      </c>
      <c r="F329" s="238" t="s">
        <v>425</v>
      </c>
      <c r="G329" s="239" t="s">
        <v>233</v>
      </c>
      <c r="H329" s="240">
        <v>12.234999999999999</v>
      </c>
      <c r="I329" s="241"/>
      <c r="J329" s="242">
        <f>ROUND(I329*H329,2)</f>
        <v>0</v>
      </c>
      <c r="K329" s="243"/>
      <c r="L329" s="44"/>
      <c r="M329" s="297" t="s">
        <v>1</v>
      </c>
      <c r="N329" s="298" t="s">
        <v>41</v>
      </c>
      <c r="O329" s="299"/>
      <c r="P329" s="300">
        <f>O329*H329</f>
        <v>0</v>
      </c>
      <c r="Q329" s="300">
        <v>0</v>
      </c>
      <c r="R329" s="300">
        <f>Q329*H329</f>
        <v>0</v>
      </c>
      <c r="S329" s="300">
        <v>0</v>
      </c>
      <c r="T329" s="301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8" t="s">
        <v>136</v>
      </c>
      <c r="AT329" s="248" t="s">
        <v>132</v>
      </c>
      <c r="AU329" s="248" t="s">
        <v>87</v>
      </c>
      <c r="AY329" s="17" t="s">
        <v>130</v>
      </c>
      <c r="BE329" s="249">
        <f>IF(N329="základní",J329,0)</f>
        <v>0</v>
      </c>
      <c r="BF329" s="249">
        <f>IF(N329="snížená",J329,0)</f>
        <v>0</v>
      </c>
      <c r="BG329" s="249">
        <f>IF(N329="zákl. přenesená",J329,0)</f>
        <v>0</v>
      </c>
      <c r="BH329" s="249">
        <f>IF(N329="sníž. přenesená",J329,0)</f>
        <v>0</v>
      </c>
      <c r="BI329" s="249">
        <f>IF(N329="nulová",J329,0)</f>
        <v>0</v>
      </c>
      <c r="BJ329" s="17" t="s">
        <v>84</v>
      </c>
      <c r="BK329" s="249">
        <f>ROUND(I329*H329,2)</f>
        <v>0</v>
      </c>
      <c r="BL329" s="17" t="s">
        <v>136</v>
      </c>
      <c r="BM329" s="248" t="s">
        <v>682</v>
      </c>
    </row>
    <row r="330" s="2" customFormat="1" ht="6.96" customHeight="1">
      <c r="A330" s="38"/>
      <c r="B330" s="66"/>
      <c r="C330" s="67"/>
      <c r="D330" s="67"/>
      <c r="E330" s="67"/>
      <c r="F330" s="67"/>
      <c r="G330" s="67"/>
      <c r="H330" s="67"/>
      <c r="I330" s="183"/>
      <c r="J330" s="67"/>
      <c r="K330" s="67"/>
      <c r="L330" s="44"/>
      <c r="M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</row>
  </sheetData>
  <sheetProtection sheet="1" autoFilter="0" formatColumns="0" formatRows="0" objects="1" scenarios="1" spinCount="100000" saltValue="eJXdrDID46JA82a+RZ0amLJ1cift6ahMzRAct0rhq3pF5XGu29dB18KnZ7m4SCVRCy7+Z5uSCdA8SU837JBncQ==" hashValue="ccvcpLcx7tPEdRUoIPnetShz29d9EOOfEApoiSrs9LgE/ocg7EH+sa+RDB2Y87Djrc1HpcfGCCew2lWSe8DToA==" algorithmName="SHA-512" password="CC35"/>
  <autoFilter ref="C123:K32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98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VC 17 s VHO 4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683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26. 1. 2017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ROUND((SUM(BE117:BE154)),  2)</f>
        <v>0</v>
      </c>
      <c r="G33" s="38"/>
      <c r="H33" s="38"/>
      <c r="I33" s="162">
        <v>0.20999999999999999</v>
      </c>
      <c r="J33" s="161">
        <f>ROUND(((SUM(BE117:BE154))*I33),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ROUND((SUM(BF117:BF154)),  2)</f>
        <v>0</v>
      </c>
      <c r="G34" s="38"/>
      <c r="H34" s="38"/>
      <c r="I34" s="162">
        <v>0.14999999999999999</v>
      </c>
      <c r="J34" s="161">
        <f>ROUND(((SUM(BF117:BF154))*I34),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ROUND((SUM(BG117:BG154)),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ROUND((SUM(BH117:BH154)),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ROUND((SUM(BI117:BI154)),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VC 17 s VHO 4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3/2017-0 - Vedlejší a ostatní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Hrochův Týnec</v>
      </c>
      <c r="G89" s="40"/>
      <c r="H89" s="40"/>
      <c r="I89" s="147" t="s">
        <v>22</v>
      </c>
      <c r="J89" s="79" t="str">
        <f>IF(J12="","",J12)</f>
        <v>26. 1. 2017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ČR-SPÚ KPÚ pro PK Pobočka Chrudim </v>
      </c>
      <c r="G91" s="40"/>
      <c r="H91" s="40"/>
      <c r="I91" s="147" t="s">
        <v>30</v>
      </c>
      <c r="J91" s="36" t="str">
        <f>E21</f>
        <v>SELLA&amp;AGRETA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Milan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103</v>
      </c>
      <c r="D94" s="189"/>
      <c r="E94" s="189"/>
      <c r="F94" s="189"/>
      <c r="G94" s="189"/>
      <c r="H94" s="189"/>
      <c r="I94" s="190"/>
      <c r="J94" s="191" t="s">
        <v>104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105</v>
      </c>
      <c r="D96" s="40"/>
      <c r="E96" s="40"/>
      <c r="F96" s="40"/>
      <c r="G96" s="40"/>
      <c r="H96" s="40"/>
      <c r="I96" s="14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93"/>
      <c r="C97" s="194"/>
      <c r="D97" s="195" t="s">
        <v>684</v>
      </c>
      <c r="E97" s="196"/>
      <c r="F97" s="196"/>
      <c r="G97" s="196"/>
      <c r="H97" s="196"/>
      <c r="I97" s="197"/>
      <c r="J97" s="198">
        <f>J118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4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83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86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115</v>
      </c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7" t="str">
        <f>E7</f>
        <v>Polní cesta VC 17 s VHO 4</v>
      </c>
      <c r="F107" s="32"/>
      <c r="G107" s="32"/>
      <c r="H107" s="32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99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3/2017-0 - Vedlejší a ostatní náklady</v>
      </c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Hrochův Týnec</v>
      </c>
      <c r="G111" s="40"/>
      <c r="H111" s="40"/>
      <c r="I111" s="147" t="s">
        <v>22</v>
      </c>
      <c r="J111" s="79" t="str">
        <f>IF(J12="","",J12)</f>
        <v>26. 1. 2017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 xml:space="preserve">ČR-SPÚ KPÚ pro PK Pobočka Chrudim </v>
      </c>
      <c r="G113" s="40"/>
      <c r="H113" s="40"/>
      <c r="I113" s="147" t="s">
        <v>30</v>
      </c>
      <c r="J113" s="36" t="str">
        <f>E21</f>
        <v>SELLA&amp;AGRETA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147" t="s">
        <v>33</v>
      </c>
      <c r="J114" s="36" t="str">
        <f>E24</f>
        <v>Ing. Milan Petr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07"/>
      <c r="B116" s="208"/>
      <c r="C116" s="209" t="s">
        <v>116</v>
      </c>
      <c r="D116" s="210" t="s">
        <v>61</v>
      </c>
      <c r="E116" s="210" t="s">
        <v>57</v>
      </c>
      <c r="F116" s="210" t="s">
        <v>58</v>
      </c>
      <c r="G116" s="210" t="s">
        <v>117</v>
      </c>
      <c r="H116" s="210" t="s">
        <v>118</v>
      </c>
      <c r="I116" s="211" t="s">
        <v>119</v>
      </c>
      <c r="J116" s="212" t="s">
        <v>104</v>
      </c>
      <c r="K116" s="213" t="s">
        <v>120</v>
      </c>
      <c r="L116" s="214"/>
      <c r="M116" s="100" t="s">
        <v>1</v>
      </c>
      <c r="N116" s="101" t="s">
        <v>40</v>
      </c>
      <c r="O116" s="101" t="s">
        <v>121</v>
      </c>
      <c r="P116" s="101" t="s">
        <v>122</v>
      </c>
      <c r="Q116" s="101" t="s">
        <v>123</v>
      </c>
      <c r="R116" s="101" t="s">
        <v>124</v>
      </c>
      <c r="S116" s="101" t="s">
        <v>125</v>
      </c>
      <c r="T116" s="102" t="s">
        <v>126</v>
      </c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</row>
    <row r="117" s="2" customFormat="1" ht="22.8" customHeight="1">
      <c r="A117" s="38"/>
      <c r="B117" s="39"/>
      <c r="C117" s="107" t="s">
        <v>127</v>
      </c>
      <c r="D117" s="40"/>
      <c r="E117" s="40"/>
      <c r="F117" s="40"/>
      <c r="G117" s="40"/>
      <c r="H117" s="40"/>
      <c r="I117" s="144"/>
      <c r="J117" s="215">
        <f>BK117</f>
        <v>0</v>
      </c>
      <c r="K117" s="40"/>
      <c r="L117" s="44"/>
      <c r="M117" s="103"/>
      <c r="N117" s="216"/>
      <c r="O117" s="104"/>
      <c r="P117" s="217">
        <f>P118</f>
        <v>0</v>
      </c>
      <c r="Q117" s="104"/>
      <c r="R117" s="217">
        <f>R118</f>
        <v>0</v>
      </c>
      <c r="S117" s="104"/>
      <c r="T117" s="218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106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75</v>
      </c>
      <c r="E118" s="223" t="s">
        <v>685</v>
      </c>
      <c r="F118" s="223" t="s">
        <v>686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SUM(P119:P154)</f>
        <v>0</v>
      </c>
      <c r="Q118" s="228"/>
      <c r="R118" s="229">
        <f>SUM(R119:R154)</f>
        <v>0</v>
      </c>
      <c r="S118" s="228"/>
      <c r="T118" s="230">
        <f>SUM(T119:T154)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159</v>
      </c>
      <c r="AT118" s="232" t="s">
        <v>75</v>
      </c>
      <c r="AU118" s="232" t="s">
        <v>76</v>
      </c>
      <c r="AY118" s="231" t="s">
        <v>130</v>
      </c>
      <c r="BK118" s="233">
        <f>SUM(BK119:BK154)</f>
        <v>0</v>
      </c>
    </row>
    <row r="119" s="2" customFormat="1" ht="16.5" customHeight="1">
      <c r="A119" s="38"/>
      <c r="B119" s="39"/>
      <c r="C119" s="236" t="s">
        <v>84</v>
      </c>
      <c r="D119" s="236" t="s">
        <v>132</v>
      </c>
      <c r="E119" s="237" t="s">
        <v>687</v>
      </c>
      <c r="F119" s="238" t="s">
        <v>688</v>
      </c>
      <c r="G119" s="239" t="s">
        <v>689</v>
      </c>
      <c r="H119" s="240">
        <v>1</v>
      </c>
      <c r="I119" s="241"/>
      <c r="J119" s="242">
        <f>ROUND(I119*H119,2)</f>
        <v>0</v>
      </c>
      <c r="K119" s="243"/>
      <c r="L119" s="44"/>
      <c r="M119" s="244" t="s">
        <v>1</v>
      </c>
      <c r="N119" s="245" t="s">
        <v>41</v>
      </c>
      <c r="O119" s="91"/>
      <c r="P119" s="246">
        <f>O119*H119</f>
        <v>0</v>
      </c>
      <c r="Q119" s="246">
        <v>0</v>
      </c>
      <c r="R119" s="246">
        <f>Q119*H119</f>
        <v>0</v>
      </c>
      <c r="S119" s="246">
        <v>0</v>
      </c>
      <c r="T119" s="24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48" t="s">
        <v>690</v>
      </c>
      <c r="AT119" s="248" t="s">
        <v>132</v>
      </c>
      <c r="AU119" s="248" t="s">
        <v>84</v>
      </c>
      <c r="AY119" s="17" t="s">
        <v>130</v>
      </c>
      <c r="BE119" s="249">
        <f>IF(N119="základní",J119,0)</f>
        <v>0</v>
      </c>
      <c r="BF119" s="249">
        <f>IF(N119="snížená",J119,0)</f>
        <v>0</v>
      </c>
      <c r="BG119" s="249">
        <f>IF(N119="zákl. přenesená",J119,0)</f>
        <v>0</v>
      </c>
      <c r="BH119" s="249">
        <f>IF(N119="sníž. přenesená",J119,0)</f>
        <v>0</v>
      </c>
      <c r="BI119" s="249">
        <f>IF(N119="nulová",J119,0)</f>
        <v>0</v>
      </c>
      <c r="BJ119" s="17" t="s">
        <v>84</v>
      </c>
      <c r="BK119" s="249">
        <f>ROUND(I119*H119,2)</f>
        <v>0</v>
      </c>
      <c r="BL119" s="17" t="s">
        <v>690</v>
      </c>
      <c r="BM119" s="248" t="s">
        <v>691</v>
      </c>
    </row>
    <row r="120" s="13" customFormat="1">
      <c r="A120" s="13"/>
      <c r="B120" s="250"/>
      <c r="C120" s="251"/>
      <c r="D120" s="252" t="s">
        <v>138</v>
      </c>
      <c r="E120" s="253" t="s">
        <v>1</v>
      </c>
      <c r="F120" s="254" t="s">
        <v>692</v>
      </c>
      <c r="G120" s="251"/>
      <c r="H120" s="253" t="s">
        <v>1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0" t="s">
        <v>138</v>
      </c>
      <c r="AU120" s="260" t="s">
        <v>84</v>
      </c>
      <c r="AV120" s="13" t="s">
        <v>84</v>
      </c>
      <c r="AW120" s="13" t="s">
        <v>32</v>
      </c>
      <c r="AX120" s="13" t="s">
        <v>76</v>
      </c>
      <c r="AY120" s="260" t="s">
        <v>130</v>
      </c>
    </row>
    <row r="121" s="14" customFormat="1">
      <c r="A121" s="14"/>
      <c r="B121" s="261"/>
      <c r="C121" s="262"/>
      <c r="D121" s="252" t="s">
        <v>138</v>
      </c>
      <c r="E121" s="263" t="s">
        <v>1</v>
      </c>
      <c r="F121" s="264" t="s">
        <v>84</v>
      </c>
      <c r="G121" s="262"/>
      <c r="H121" s="265">
        <v>1</v>
      </c>
      <c r="I121" s="266"/>
      <c r="J121" s="262"/>
      <c r="K121" s="262"/>
      <c r="L121" s="267"/>
      <c r="M121" s="268"/>
      <c r="N121" s="269"/>
      <c r="O121" s="269"/>
      <c r="P121" s="269"/>
      <c r="Q121" s="269"/>
      <c r="R121" s="269"/>
      <c r="S121" s="269"/>
      <c r="T121" s="27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1" t="s">
        <v>138</v>
      </c>
      <c r="AU121" s="271" t="s">
        <v>84</v>
      </c>
      <c r="AV121" s="14" t="s">
        <v>87</v>
      </c>
      <c r="AW121" s="14" t="s">
        <v>32</v>
      </c>
      <c r="AX121" s="14" t="s">
        <v>84</v>
      </c>
      <c r="AY121" s="271" t="s">
        <v>130</v>
      </c>
    </row>
    <row r="122" s="2" customFormat="1" ht="16.5" customHeight="1">
      <c r="A122" s="38"/>
      <c r="B122" s="39"/>
      <c r="C122" s="236" t="s">
        <v>87</v>
      </c>
      <c r="D122" s="236" t="s">
        <v>132</v>
      </c>
      <c r="E122" s="237" t="s">
        <v>693</v>
      </c>
      <c r="F122" s="238" t="s">
        <v>694</v>
      </c>
      <c r="G122" s="239" t="s">
        <v>689</v>
      </c>
      <c r="H122" s="240">
        <v>1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41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690</v>
      </c>
      <c r="AT122" s="248" t="s">
        <v>132</v>
      </c>
      <c r="AU122" s="248" t="s">
        <v>84</v>
      </c>
      <c r="AY122" s="17" t="s">
        <v>130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84</v>
      </c>
      <c r="BK122" s="249">
        <f>ROUND(I122*H122,2)</f>
        <v>0</v>
      </c>
      <c r="BL122" s="17" t="s">
        <v>690</v>
      </c>
      <c r="BM122" s="248" t="s">
        <v>695</v>
      </c>
    </row>
    <row r="123" s="13" customFormat="1">
      <c r="A123" s="13"/>
      <c r="B123" s="250"/>
      <c r="C123" s="251"/>
      <c r="D123" s="252" t="s">
        <v>138</v>
      </c>
      <c r="E123" s="253" t="s">
        <v>1</v>
      </c>
      <c r="F123" s="254" t="s">
        <v>696</v>
      </c>
      <c r="G123" s="251"/>
      <c r="H123" s="253" t="s">
        <v>1</v>
      </c>
      <c r="I123" s="255"/>
      <c r="J123" s="251"/>
      <c r="K123" s="251"/>
      <c r="L123" s="256"/>
      <c r="M123" s="257"/>
      <c r="N123" s="258"/>
      <c r="O123" s="258"/>
      <c r="P123" s="258"/>
      <c r="Q123" s="258"/>
      <c r="R123" s="258"/>
      <c r="S123" s="258"/>
      <c r="T123" s="25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0" t="s">
        <v>138</v>
      </c>
      <c r="AU123" s="260" t="s">
        <v>84</v>
      </c>
      <c r="AV123" s="13" t="s">
        <v>84</v>
      </c>
      <c r="AW123" s="13" t="s">
        <v>32</v>
      </c>
      <c r="AX123" s="13" t="s">
        <v>76</v>
      </c>
      <c r="AY123" s="260" t="s">
        <v>130</v>
      </c>
    </row>
    <row r="124" s="13" customFormat="1">
      <c r="A124" s="13"/>
      <c r="B124" s="250"/>
      <c r="C124" s="251"/>
      <c r="D124" s="252" t="s">
        <v>138</v>
      </c>
      <c r="E124" s="253" t="s">
        <v>1</v>
      </c>
      <c r="F124" s="254" t="s">
        <v>697</v>
      </c>
      <c r="G124" s="251"/>
      <c r="H124" s="253" t="s">
        <v>1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0" t="s">
        <v>138</v>
      </c>
      <c r="AU124" s="260" t="s">
        <v>84</v>
      </c>
      <c r="AV124" s="13" t="s">
        <v>84</v>
      </c>
      <c r="AW124" s="13" t="s">
        <v>32</v>
      </c>
      <c r="AX124" s="13" t="s">
        <v>76</v>
      </c>
      <c r="AY124" s="260" t="s">
        <v>130</v>
      </c>
    </row>
    <row r="125" s="13" customFormat="1">
      <c r="A125" s="13"/>
      <c r="B125" s="250"/>
      <c r="C125" s="251"/>
      <c r="D125" s="252" t="s">
        <v>138</v>
      </c>
      <c r="E125" s="253" t="s">
        <v>1</v>
      </c>
      <c r="F125" s="254" t="s">
        <v>698</v>
      </c>
      <c r="G125" s="251"/>
      <c r="H125" s="253" t="s">
        <v>1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0" t="s">
        <v>138</v>
      </c>
      <c r="AU125" s="260" t="s">
        <v>84</v>
      </c>
      <c r="AV125" s="13" t="s">
        <v>84</v>
      </c>
      <c r="AW125" s="13" t="s">
        <v>32</v>
      </c>
      <c r="AX125" s="13" t="s">
        <v>76</v>
      </c>
      <c r="AY125" s="260" t="s">
        <v>130</v>
      </c>
    </row>
    <row r="126" s="13" customFormat="1">
      <c r="A126" s="13"/>
      <c r="B126" s="250"/>
      <c r="C126" s="251"/>
      <c r="D126" s="252" t="s">
        <v>138</v>
      </c>
      <c r="E126" s="253" t="s">
        <v>1</v>
      </c>
      <c r="F126" s="254" t="s">
        <v>699</v>
      </c>
      <c r="G126" s="251"/>
      <c r="H126" s="253" t="s">
        <v>1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0" t="s">
        <v>138</v>
      </c>
      <c r="AU126" s="260" t="s">
        <v>84</v>
      </c>
      <c r="AV126" s="13" t="s">
        <v>84</v>
      </c>
      <c r="AW126" s="13" t="s">
        <v>32</v>
      </c>
      <c r="AX126" s="13" t="s">
        <v>76</v>
      </c>
      <c r="AY126" s="260" t="s">
        <v>130</v>
      </c>
    </row>
    <row r="127" s="13" customFormat="1">
      <c r="A127" s="13"/>
      <c r="B127" s="250"/>
      <c r="C127" s="251"/>
      <c r="D127" s="252" t="s">
        <v>138</v>
      </c>
      <c r="E127" s="253" t="s">
        <v>1</v>
      </c>
      <c r="F127" s="254" t="s">
        <v>700</v>
      </c>
      <c r="G127" s="251"/>
      <c r="H127" s="253" t="s">
        <v>1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0" t="s">
        <v>138</v>
      </c>
      <c r="AU127" s="260" t="s">
        <v>84</v>
      </c>
      <c r="AV127" s="13" t="s">
        <v>84</v>
      </c>
      <c r="AW127" s="13" t="s">
        <v>32</v>
      </c>
      <c r="AX127" s="13" t="s">
        <v>76</v>
      </c>
      <c r="AY127" s="260" t="s">
        <v>130</v>
      </c>
    </row>
    <row r="128" s="14" customFormat="1">
      <c r="A128" s="14"/>
      <c r="B128" s="261"/>
      <c r="C128" s="262"/>
      <c r="D128" s="252" t="s">
        <v>138</v>
      </c>
      <c r="E128" s="263" t="s">
        <v>1</v>
      </c>
      <c r="F128" s="264" t="s">
        <v>84</v>
      </c>
      <c r="G128" s="262"/>
      <c r="H128" s="265">
        <v>1</v>
      </c>
      <c r="I128" s="266"/>
      <c r="J128" s="262"/>
      <c r="K128" s="262"/>
      <c r="L128" s="267"/>
      <c r="M128" s="268"/>
      <c r="N128" s="269"/>
      <c r="O128" s="269"/>
      <c r="P128" s="269"/>
      <c r="Q128" s="269"/>
      <c r="R128" s="269"/>
      <c r="S128" s="269"/>
      <c r="T128" s="27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1" t="s">
        <v>138</v>
      </c>
      <c r="AU128" s="271" t="s">
        <v>84</v>
      </c>
      <c r="AV128" s="14" t="s">
        <v>87</v>
      </c>
      <c r="AW128" s="14" t="s">
        <v>32</v>
      </c>
      <c r="AX128" s="14" t="s">
        <v>84</v>
      </c>
      <c r="AY128" s="271" t="s">
        <v>130</v>
      </c>
    </row>
    <row r="129" s="2" customFormat="1" ht="16.5" customHeight="1">
      <c r="A129" s="38"/>
      <c r="B129" s="39"/>
      <c r="C129" s="236" t="s">
        <v>148</v>
      </c>
      <c r="D129" s="236" t="s">
        <v>132</v>
      </c>
      <c r="E129" s="237" t="s">
        <v>701</v>
      </c>
      <c r="F129" s="238" t="s">
        <v>702</v>
      </c>
      <c r="G129" s="239" t="s">
        <v>689</v>
      </c>
      <c r="H129" s="240">
        <v>1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41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690</v>
      </c>
      <c r="AT129" s="248" t="s">
        <v>132</v>
      </c>
      <c r="AU129" s="248" t="s">
        <v>84</v>
      </c>
      <c r="AY129" s="17" t="s">
        <v>130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84</v>
      </c>
      <c r="BK129" s="249">
        <f>ROUND(I129*H129,2)</f>
        <v>0</v>
      </c>
      <c r="BL129" s="17" t="s">
        <v>690</v>
      </c>
      <c r="BM129" s="248" t="s">
        <v>703</v>
      </c>
    </row>
    <row r="130" s="13" customFormat="1">
      <c r="A130" s="13"/>
      <c r="B130" s="250"/>
      <c r="C130" s="251"/>
      <c r="D130" s="252" t="s">
        <v>138</v>
      </c>
      <c r="E130" s="253" t="s">
        <v>1</v>
      </c>
      <c r="F130" s="254" t="s">
        <v>704</v>
      </c>
      <c r="G130" s="251"/>
      <c r="H130" s="253" t="s">
        <v>1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0" t="s">
        <v>138</v>
      </c>
      <c r="AU130" s="260" t="s">
        <v>84</v>
      </c>
      <c r="AV130" s="13" t="s">
        <v>84</v>
      </c>
      <c r="AW130" s="13" t="s">
        <v>32</v>
      </c>
      <c r="AX130" s="13" t="s">
        <v>76</v>
      </c>
      <c r="AY130" s="260" t="s">
        <v>130</v>
      </c>
    </row>
    <row r="131" s="13" customFormat="1">
      <c r="A131" s="13"/>
      <c r="B131" s="250"/>
      <c r="C131" s="251"/>
      <c r="D131" s="252" t="s">
        <v>138</v>
      </c>
      <c r="E131" s="253" t="s">
        <v>1</v>
      </c>
      <c r="F131" s="254" t="s">
        <v>705</v>
      </c>
      <c r="G131" s="251"/>
      <c r="H131" s="253" t="s">
        <v>1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138</v>
      </c>
      <c r="AU131" s="260" t="s">
        <v>84</v>
      </c>
      <c r="AV131" s="13" t="s">
        <v>84</v>
      </c>
      <c r="AW131" s="13" t="s">
        <v>32</v>
      </c>
      <c r="AX131" s="13" t="s">
        <v>76</v>
      </c>
      <c r="AY131" s="260" t="s">
        <v>130</v>
      </c>
    </row>
    <row r="132" s="13" customFormat="1">
      <c r="A132" s="13"/>
      <c r="B132" s="250"/>
      <c r="C132" s="251"/>
      <c r="D132" s="252" t="s">
        <v>138</v>
      </c>
      <c r="E132" s="253" t="s">
        <v>1</v>
      </c>
      <c r="F132" s="254" t="s">
        <v>706</v>
      </c>
      <c r="G132" s="251"/>
      <c r="H132" s="253" t="s">
        <v>1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138</v>
      </c>
      <c r="AU132" s="260" t="s">
        <v>84</v>
      </c>
      <c r="AV132" s="13" t="s">
        <v>84</v>
      </c>
      <c r="AW132" s="13" t="s">
        <v>32</v>
      </c>
      <c r="AX132" s="13" t="s">
        <v>76</v>
      </c>
      <c r="AY132" s="260" t="s">
        <v>130</v>
      </c>
    </row>
    <row r="133" s="14" customFormat="1">
      <c r="A133" s="14"/>
      <c r="B133" s="261"/>
      <c r="C133" s="262"/>
      <c r="D133" s="252" t="s">
        <v>138</v>
      </c>
      <c r="E133" s="263" t="s">
        <v>1</v>
      </c>
      <c r="F133" s="264" t="s">
        <v>84</v>
      </c>
      <c r="G133" s="262"/>
      <c r="H133" s="265">
        <v>1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138</v>
      </c>
      <c r="AU133" s="271" t="s">
        <v>84</v>
      </c>
      <c r="AV133" s="14" t="s">
        <v>87</v>
      </c>
      <c r="AW133" s="14" t="s">
        <v>32</v>
      </c>
      <c r="AX133" s="14" t="s">
        <v>84</v>
      </c>
      <c r="AY133" s="271" t="s">
        <v>130</v>
      </c>
    </row>
    <row r="134" s="2" customFormat="1" ht="16.5" customHeight="1">
      <c r="A134" s="38"/>
      <c r="B134" s="39"/>
      <c r="C134" s="236" t="s">
        <v>136</v>
      </c>
      <c r="D134" s="236" t="s">
        <v>132</v>
      </c>
      <c r="E134" s="237" t="s">
        <v>707</v>
      </c>
      <c r="F134" s="238" t="s">
        <v>708</v>
      </c>
      <c r="G134" s="239" t="s">
        <v>689</v>
      </c>
      <c r="H134" s="240">
        <v>1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41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690</v>
      </c>
      <c r="AT134" s="248" t="s">
        <v>132</v>
      </c>
      <c r="AU134" s="248" t="s">
        <v>84</v>
      </c>
      <c r="AY134" s="17" t="s">
        <v>130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690</v>
      </c>
      <c r="BM134" s="248" t="s">
        <v>709</v>
      </c>
    </row>
    <row r="135" s="13" customFormat="1">
      <c r="A135" s="13"/>
      <c r="B135" s="250"/>
      <c r="C135" s="251"/>
      <c r="D135" s="252" t="s">
        <v>138</v>
      </c>
      <c r="E135" s="253" t="s">
        <v>1</v>
      </c>
      <c r="F135" s="254" t="s">
        <v>710</v>
      </c>
      <c r="G135" s="251"/>
      <c r="H135" s="253" t="s">
        <v>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138</v>
      </c>
      <c r="AU135" s="260" t="s">
        <v>84</v>
      </c>
      <c r="AV135" s="13" t="s">
        <v>84</v>
      </c>
      <c r="AW135" s="13" t="s">
        <v>32</v>
      </c>
      <c r="AX135" s="13" t="s">
        <v>76</v>
      </c>
      <c r="AY135" s="260" t="s">
        <v>130</v>
      </c>
    </row>
    <row r="136" s="14" customFormat="1">
      <c r="A136" s="14"/>
      <c r="B136" s="261"/>
      <c r="C136" s="262"/>
      <c r="D136" s="252" t="s">
        <v>138</v>
      </c>
      <c r="E136" s="263" t="s">
        <v>1</v>
      </c>
      <c r="F136" s="264" t="s">
        <v>84</v>
      </c>
      <c r="G136" s="262"/>
      <c r="H136" s="265">
        <v>1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1" t="s">
        <v>138</v>
      </c>
      <c r="AU136" s="271" t="s">
        <v>84</v>
      </c>
      <c r="AV136" s="14" t="s">
        <v>87</v>
      </c>
      <c r="AW136" s="14" t="s">
        <v>32</v>
      </c>
      <c r="AX136" s="14" t="s">
        <v>84</v>
      </c>
      <c r="AY136" s="271" t="s">
        <v>130</v>
      </c>
    </row>
    <row r="137" s="2" customFormat="1" ht="16.5" customHeight="1">
      <c r="A137" s="38"/>
      <c r="B137" s="39"/>
      <c r="C137" s="236" t="s">
        <v>159</v>
      </c>
      <c r="D137" s="236" t="s">
        <v>132</v>
      </c>
      <c r="E137" s="237" t="s">
        <v>711</v>
      </c>
      <c r="F137" s="238" t="s">
        <v>712</v>
      </c>
      <c r="G137" s="239" t="s">
        <v>689</v>
      </c>
      <c r="H137" s="240">
        <v>1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41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690</v>
      </c>
      <c r="AT137" s="248" t="s">
        <v>132</v>
      </c>
      <c r="AU137" s="248" t="s">
        <v>84</v>
      </c>
      <c r="AY137" s="17" t="s">
        <v>130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690</v>
      </c>
      <c r="BM137" s="248" t="s">
        <v>713</v>
      </c>
    </row>
    <row r="138" s="13" customFormat="1">
      <c r="A138" s="13"/>
      <c r="B138" s="250"/>
      <c r="C138" s="251"/>
      <c r="D138" s="252" t="s">
        <v>138</v>
      </c>
      <c r="E138" s="253" t="s">
        <v>1</v>
      </c>
      <c r="F138" s="254" t="s">
        <v>714</v>
      </c>
      <c r="G138" s="251"/>
      <c r="H138" s="253" t="s">
        <v>1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138</v>
      </c>
      <c r="AU138" s="260" t="s">
        <v>84</v>
      </c>
      <c r="AV138" s="13" t="s">
        <v>84</v>
      </c>
      <c r="AW138" s="13" t="s">
        <v>32</v>
      </c>
      <c r="AX138" s="13" t="s">
        <v>76</v>
      </c>
      <c r="AY138" s="260" t="s">
        <v>130</v>
      </c>
    </row>
    <row r="139" s="13" customFormat="1">
      <c r="A139" s="13"/>
      <c r="B139" s="250"/>
      <c r="C139" s="251"/>
      <c r="D139" s="252" t="s">
        <v>138</v>
      </c>
      <c r="E139" s="253" t="s">
        <v>1</v>
      </c>
      <c r="F139" s="254" t="s">
        <v>715</v>
      </c>
      <c r="G139" s="251"/>
      <c r="H139" s="253" t="s">
        <v>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138</v>
      </c>
      <c r="AU139" s="260" t="s">
        <v>84</v>
      </c>
      <c r="AV139" s="13" t="s">
        <v>84</v>
      </c>
      <c r="AW139" s="13" t="s">
        <v>32</v>
      </c>
      <c r="AX139" s="13" t="s">
        <v>76</v>
      </c>
      <c r="AY139" s="260" t="s">
        <v>130</v>
      </c>
    </row>
    <row r="140" s="13" customFormat="1">
      <c r="A140" s="13"/>
      <c r="B140" s="250"/>
      <c r="C140" s="251"/>
      <c r="D140" s="252" t="s">
        <v>138</v>
      </c>
      <c r="E140" s="253" t="s">
        <v>1</v>
      </c>
      <c r="F140" s="254" t="s">
        <v>716</v>
      </c>
      <c r="G140" s="251"/>
      <c r="H140" s="253" t="s">
        <v>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138</v>
      </c>
      <c r="AU140" s="260" t="s">
        <v>84</v>
      </c>
      <c r="AV140" s="13" t="s">
        <v>84</v>
      </c>
      <c r="AW140" s="13" t="s">
        <v>32</v>
      </c>
      <c r="AX140" s="13" t="s">
        <v>76</v>
      </c>
      <c r="AY140" s="260" t="s">
        <v>130</v>
      </c>
    </row>
    <row r="141" s="14" customFormat="1">
      <c r="A141" s="14"/>
      <c r="B141" s="261"/>
      <c r="C141" s="262"/>
      <c r="D141" s="252" t="s">
        <v>138</v>
      </c>
      <c r="E141" s="263" t="s">
        <v>1</v>
      </c>
      <c r="F141" s="264" t="s">
        <v>84</v>
      </c>
      <c r="G141" s="262"/>
      <c r="H141" s="265">
        <v>1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138</v>
      </c>
      <c r="AU141" s="271" t="s">
        <v>84</v>
      </c>
      <c r="AV141" s="14" t="s">
        <v>87</v>
      </c>
      <c r="AW141" s="14" t="s">
        <v>32</v>
      </c>
      <c r="AX141" s="14" t="s">
        <v>84</v>
      </c>
      <c r="AY141" s="271" t="s">
        <v>130</v>
      </c>
    </row>
    <row r="142" s="2" customFormat="1" ht="16.5" customHeight="1">
      <c r="A142" s="38"/>
      <c r="B142" s="39"/>
      <c r="C142" s="236" t="s">
        <v>165</v>
      </c>
      <c r="D142" s="236" t="s">
        <v>132</v>
      </c>
      <c r="E142" s="237" t="s">
        <v>717</v>
      </c>
      <c r="F142" s="238" t="s">
        <v>718</v>
      </c>
      <c r="G142" s="239" t="s">
        <v>689</v>
      </c>
      <c r="H142" s="240">
        <v>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690</v>
      </c>
      <c r="AT142" s="248" t="s">
        <v>132</v>
      </c>
      <c r="AU142" s="248" t="s">
        <v>84</v>
      </c>
      <c r="AY142" s="17" t="s">
        <v>130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690</v>
      </c>
      <c r="BM142" s="248" t="s">
        <v>719</v>
      </c>
    </row>
    <row r="143" s="13" customFormat="1">
      <c r="A143" s="13"/>
      <c r="B143" s="250"/>
      <c r="C143" s="251"/>
      <c r="D143" s="252" t="s">
        <v>138</v>
      </c>
      <c r="E143" s="253" t="s">
        <v>1</v>
      </c>
      <c r="F143" s="254" t="s">
        <v>720</v>
      </c>
      <c r="G143" s="251"/>
      <c r="H143" s="253" t="s">
        <v>1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138</v>
      </c>
      <c r="AU143" s="260" t="s">
        <v>84</v>
      </c>
      <c r="AV143" s="13" t="s">
        <v>84</v>
      </c>
      <c r="AW143" s="13" t="s">
        <v>32</v>
      </c>
      <c r="AX143" s="13" t="s">
        <v>76</v>
      </c>
      <c r="AY143" s="260" t="s">
        <v>130</v>
      </c>
    </row>
    <row r="144" s="13" customFormat="1">
      <c r="A144" s="13"/>
      <c r="B144" s="250"/>
      <c r="C144" s="251"/>
      <c r="D144" s="252" t="s">
        <v>138</v>
      </c>
      <c r="E144" s="253" t="s">
        <v>1</v>
      </c>
      <c r="F144" s="254" t="s">
        <v>721</v>
      </c>
      <c r="G144" s="251"/>
      <c r="H144" s="253" t="s">
        <v>1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138</v>
      </c>
      <c r="AU144" s="260" t="s">
        <v>84</v>
      </c>
      <c r="AV144" s="13" t="s">
        <v>84</v>
      </c>
      <c r="AW144" s="13" t="s">
        <v>32</v>
      </c>
      <c r="AX144" s="13" t="s">
        <v>76</v>
      </c>
      <c r="AY144" s="260" t="s">
        <v>130</v>
      </c>
    </row>
    <row r="145" s="14" customFormat="1">
      <c r="A145" s="14"/>
      <c r="B145" s="261"/>
      <c r="C145" s="262"/>
      <c r="D145" s="252" t="s">
        <v>138</v>
      </c>
      <c r="E145" s="263" t="s">
        <v>1</v>
      </c>
      <c r="F145" s="264" t="s">
        <v>84</v>
      </c>
      <c r="G145" s="262"/>
      <c r="H145" s="265">
        <v>1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1" t="s">
        <v>138</v>
      </c>
      <c r="AU145" s="271" t="s">
        <v>84</v>
      </c>
      <c r="AV145" s="14" t="s">
        <v>87</v>
      </c>
      <c r="AW145" s="14" t="s">
        <v>32</v>
      </c>
      <c r="AX145" s="14" t="s">
        <v>84</v>
      </c>
      <c r="AY145" s="271" t="s">
        <v>130</v>
      </c>
    </row>
    <row r="146" s="2" customFormat="1" ht="16.5" customHeight="1">
      <c r="A146" s="38"/>
      <c r="B146" s="39"/>
      <c r="C146" s="236" t="s">
        <v>171</v>
      </c>
      <c r="D146" s="236" t="s">
        <v>132</v>
      </c>
      <c r="E146" s="237" t="s">
        <v>722</v>
      </c>
      <c r="F146" s="238" t="s">
        <v>723</v>
      </c>
      <c r="G146" s="239" t="s">
        <v>689</v>
      </c>
      <c r="H146" s="240">
        <v>1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41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690</v>
      </c>
      <c r="AT146" s="248" t="s">
        <v>132</v>
      </c>
      <c r="AU146" s="248" t="s">
        <v>84</v>
      </c>
      <c r="AY146" s="17" t="s">
        <v>130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690</v>
      </c>
      <c r="BM146" s="248" t="s">
        <v>724</v>
      </c>
    </row>
    <row r="147" s="13" customFormat="1">
      <c r="A147" s="13"/>
      <c r="B147" s="250"/>
      <c r="C147" s="251"/>
      <c r="D147" s="252" t="s">
        <v>138</v>
      </c>
      <c r="E147" s="253" t="s">
        <v>1</v>
      </c>
      <c r="F147" s="254" t="s">
        <v>725</v>
      </c>
      <c r="G147" s="251"/>
      <c r="H147" s="253" t="s">
        <v>1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138</v>
      </c>
      <c r="AU147" s="260" t="s">
        <v>84</v>
      </c>
      <c r="AV147" s="13" t="s">
        <v>84</v>
      </c>
      <c r="AW147" s="13" t="s">
        <v>32</v>
      </c>
      <c r="AX147" s="13" t="s">
        <v>76</v>
      </c>
      <c r="AY147" s="260" t="s">
        <v>130</v>
      </c>
    </row>
    <row r="148" s="13" customFormat="1">
      <c r="A148" s="13"/>
      <c r="B148" s="250"/>
      <c r="C148" s="251"/>
      <c r="D148" s="252" t="s">
        <v>138</v>
      </c>
      <c r="E148" s="253" t="s">
        <v>1</v>
      </c>
      <c r="F148" s="254" t="s">
        <v>726</v>
      </c>
      <c r="G148" s="251"/>
      <c r="H148" s="253" t="s">
        <v>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138</v>
      </c>
      <c r="AU148" s="260" t="s">
        <v>84</v>
      </c>
      <c r="AV148" s="13" t="s">
        <v>84</v>
      </c>
      <c r="AW148" s="13" t="s">
        <v>32</v>
      </c>
      <c r="AX148" s="13" t="s">
        <v>76</v>
      </c>
      <c r="AY148" s="260" t="s">
        <v>130</v>
      </c>
    </row>
    <row r="149" s="13" customFormat="1">
      <c r="A149" s="13"/>
      <c r="B149" s="250"/>
      <c r="C149" s="251"/>
      <c r="D149" s="252" t="s">
        <v>138</v>
      </c>
      <c r="E149" s="253" t="s">
        <v>1</v>
      </c>
      <c r="F149" s="254" t="s">
        <v>727</v>
      </c>
      <c r="G149" s="251"/>
      <c r="H149" s="253" t="s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138</v>
      </c>
      <c r="AU149" s="260" t="s">
        <v>84</v>
      </c>
      <c r="AV149" s="13" t="s">
        <v>84</v>
      </c>
      <c r="AW149" s="13" t="s">
        <v>32</v>
      </c>
      <c r="AX149" s="13" t="s">
        <v>76</v>
      </c>
      <c r="AY149" s="260" t="s">
        <v>130</v>
      </c>
    </row>
    <row r="150" s="14" customFormat="1">
      <c r="A150" s="14"/>
      <c r="B150" s="261"/>
      <c r="C150" s="262"/>
      <c r="D150" s="252" t="s">
        <v>138</v>
      </c>
      <c r="E150" s="263" t="s">
        <v>1</v>
      </c>
      <c r="F150" s="264" t="s">
        <v>84</v>
      </c>
      <c r="G150" s="262"/>
      <c r="H150" s="265">
        <v>1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138</v>
      </c>
      <c r="AU150" s="271" t="s">
        <v>84</v>
      </c>
      <c r="AV150" s="14" t="s">
        <v>87</v>
      </c>
      <c r="AW150" s="14" t="s">
        <v>32</v>
      </c>
      <c r="AX150" s="14" t="s">
        <v>84</v>
      </c>
      <c r="AY150" s="271" t="s">
        <v>130</v>
      </c>
    </row>
    <row r="151" s="2" customFormat="1" ht="16.5" customHeight="1">
      <c r="A151" s="38"/>
      <c r="B151" s="39"/>
      <c r="C151" s="236" t="s">
        <v>176</v>
      </c>
      <c r="D151" s="236" t="s">
        <v>132</v>
      </c>
      <c r="E151" s="237" t="s">
        <v>728</v>
      </c>
      <c r="F151" s="238" t="s">
        <v>729</v>
      </c>
      <c r="G151" s="239" t="s">
        <v>689</v>
      </c>
      <c r="H151" s="240">
        <v>1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41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690</v>
      </c>
      <c r="AT151" s="248" t="s">
        <v>132</v>
      </c>
      <c r="AU151" s="248" t="s">
        <v>84</v>
      </c>
      <c r="AY151" s="17" t="s">
        <v>130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690</v>
      </c>
      <c r="BM151" s="248" t="s">
        <v>730</v>
      </c>
    </row>
    <row r="152" s="13" customFormat="1">
      <c r="A152" s="13"/>
      <c r="B152" s="250"/>
      <c r="C152" s="251"/>
      <c r="D152" s="252" t="s">
        <v>138</v>
      </c>
      <c r="E152" s="253" t="s">
        <v>1</v>
      </c>
      <c r="F152" s="254" t="s">
        <v>731</v>
      </c>
      <c r="G152" s="251"/>
      <c r="H152" s="253" t="s">
        <v>1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138</v>
      </c>
      <c r="AU152" s="260" t="s">
        <v>84</v>
      </c>
      <c r="AV152" s="13" t="s">
        <v>84</v>
      </c>
      <c r="AW152" s="13" t="s">
        <v>32</v>
      </c>
      <c r="AX152" s="13" t="s">
        <v>76</v>
      </c>
      <c r="AY152" s="260" t="s">
        <v>130</v>
      </c>
    </row>
    <row r="153" s="13" customFormat="1">
      <c r="A153" s="13"/>
      <c r="B153" s="250"/>
      <c r="C153" s="251"/>
      <c r="D153" s="252" t="s">
        <v>138</v>
      </c>
      <c r="E153" s="253" t="s">
        <v>1</v>
      </c>
      <c r="F153" s="254" t="s">
        <v>732</v>
      </c>
      <c r="G153" s="251"/>
      <c r="H153" s="253" t="s">
        <v>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138</v>
      </c>
      <c r="AU153" s="260" t="s">
        <v>84</v>
      </c>
      <c r="AV153" s="13" t="s">
        <v>84</v>
      </c>
      <c r="AW153" s="13" t="s">
        <v>32</v>
      </c>
      <c r="AX153" s="13" t="s">
        <v>76</v>
      </c>
      <c r="AY153" s="260" t="s">
        <v>130</v>
      </c>
    </row>
    <row r="154" s="14" customFormat="1">
      <c r="A154" s="14"/>
      <c r="B154" s="261"/>
      <c r="C154" s="262"/>
      <c r="D154" s="252" t="s">
        <v>138</v>
      </c>
      <c r="E154" s="263" t="s">
        <v>1</v>
      </c>
      <c r="F154" s="264" t="s">
        <v>84</v>
      </c>
      <c r="G154" s="262"/>
      <c r="H154" s="265">
        <v>1</v>
      </c>
      <c r="I154" s="266"/>
      <c r="J154" s="262"/>
      <c r="K154" s="262"/>
      <c r="L154" s="267"/>
      <c r="M154" s="302"/>
      <c r="N154" s="303"/>
      <c r="O154" s="303"/>
      <c r="P154" s="303"/>
      <c r="Q154" s="303"/>
      <c r="R154" s="303"/>
      <c r="S154" s="303"/>
      <c r="T154" s="30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138</v>
      </c>
      <c r="AU154" s="271" t="s">
        <v>84</v>
      </c>
      <c r="AV154" s="14" t="s">
        <v>87</v>
      </c>
      <c r="AW154" s="14" t="s">
        <v>32</v>
      </c>
      <c r="AX154" s="14" t="s">
        <v>84</v>
      </c>
      <c r="AY154" s="271" t="s">
        <v>130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183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3jGMlO2kfEIXkLfeubV/Nnxf+C7QKqw1hQfOpq4XmjEMJJRaIOYr/lEZUfKxgY/K2g44+pa03IXKFm6+qo9DgQ==" hashValue="SVS4okEd8+IyIeSk09JtNPZVJGCPs2OxNnyhhB/LTVEXwJp1x0B5xYRBDLce4WpGVTkgD0c8AhrHtg9LwDbJLg==" algorithmName="SHA-512" password="CC35"/>
  <autoFilter ref="C116:K15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s="1" customFormat="1" ht="24.96" customHeight="1">
      <c r="B4" s="20"/>
      <c r="D4" s="140" t="s">
        <v>98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VC 17 s VHO 4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733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26. 1. 2017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ROUND((SUM(BE121:BE168)),  2)</f>
        <v>0</v>
      </c>
      <c r="G33" s="38"/>
      <c r="H33" s="38"/>
      <c r="I33" s="162">
        <v>0.20999999999999999</v>
      </c>
      <c r="J33" s="161">
        <f>ROUND(((SUM(BE121:BE168))*I33),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ROUND((SUM(BF121:BF168)),  2)</f>
        <v>0</v>
      </c>
      <c r="G34" s="38"/>
      <c r="H34" s="38"/>
      <c r="I34" s="162">
        <v>0.14999999999999999</v>
      </c>
      <c r="J34" s="161">
        <f>ROUND(((SUM(BF121:BF168))*I34),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ROUND((SUM(BG121:BG168)),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ROUND((SUM(BH121:BH168)),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ROUND((SUM(BI121:BI168)),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VC 17 s VHO 4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3/2017-3 - Doprovodná zeleň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Hrochův Týnec</v>
      </c>
      <c r="G89" s="40"/>
      <c r="H89" s="40"/>
      <c r="I89" s="147" t="s">
        <v>22</v>
      </c>
      <c r="J89" s="79" t="str">
        <f>IF(J12="","",J12)</f>
        <v>26. 1. 2017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ČR-SPÚ KPÚ pro PK Pobočka Chrudim </v>
      </c>
      <c r="G91" s="40"/>
      <c r="H91" s="40"/>
      <c r="I91" s="147" t="s">
        <v>30</v>
      </c>
      <c r="J91" s="36" t="str">
        <f>E21</f>
        <v>SELLA&amp;AGRETA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Milan Petr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103</v>
      </c>
      <c r="D94" s="189"/>
      <c r="E94" s="189"/>
      <c r="F94" s="189"/>
      <c r="G94" s="189"/>
      <c r="H94" s="189"/>
      <c r="I94" s="190"/>
      <c r="J94" s="191" t="s">
        <v>104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105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93"/>
      <c r="C97" s="194"/>
      <c r="D97" s="195" t="s">
        <v>107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108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734</v>
      </c>
      <c r="E99" s="203"/>
      <c r="F99" s="203"/>
      <c r="G99" s="203"/>
      <c r="H99" s="203"/>
      <c r="I99" s="204"/>
      <c r="J99" s="205">
        <f>J153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735</v>
      </c>
      <c r="E100" s="203"/>
      <c r="F100" s="203"/>
      <c r="G100" s="203"/>
      <c r="H100" s="203"/>
      <c r="I100" s="204"/>
      <c r="J100" s="205">
        <f>J161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114</v>
      </c>
      <c r="E101" s="203"/>
      <c r="F101" s="203"/>
      <c r="G101" s="203"/>
      <c r="H101" s="203"/>
      <c r="I101" s="204"/>
      <c r="J101" s="205">
        <f>J167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115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Polní cesta VC 17 s VHO 4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99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3/2017-3 - Doprovodná zeleň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Hrochův Týnec</v>
      </c>
      <c r="G115" s="40"/>
      <c r="H115" s="40"/>
      <c r="I115" s="147" t="s">
        <v>22</v>
      </c>
      <c r="J115" s="79" t="str">
        <f>IF(J12="","",J12)</f>
        <v>26. 1. 2017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 xml:space="preserve">ČR-SPÚ KPÚ pro PK Pobočka Chrudim </v>
      </c>
      <c r="G117" s="40"/>
      <c r="H117" s="40"/>
      <c r="I117" s="147" t="s">
        <v>30</v>
      </c>
      <c r="J117" s="36" t="str">
        <f>E21</f>
        <v>SELLA&amp;AGRETA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 Milan Petr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116</v>
      </c>
      <c r="D120" s="210" t="s">
        <v>61</v>
      </c>
      <c r="E120" s="210" t="s">
        <v>57</v>
      </c>
      <c r="F120" s="210" t="s">
        <v>58</v>
      </c>
      <c r="G120" s="210" t="s">
        <v>117</v>
      </c>
      <c r="H120" s="210" t="s">
        <v>118</v>
      </c>
      <c r="I120" s="211" t="s">
        <v>119</v>
      </c>
      <c r="J120" s="212" t="s">
        <v>104</v>
      </c>
      <c r="K120" s="213" t="s">
        <v>120</v>
      </c>
      <c r="L120" s="214"/>
      <c r="M120" s="100" t="s">
        <v>1</v>
      </c>
      <c r="N120" s="101" t="s">
        <v>40</v>
      </c>
      <c r="O120" s="101" t="s">
        <v>121</v>
      </c>
      <c r="P120" s="101" t="s">
        <v>122</v>
      </c>
      <c r="Q120" s="101" t="s">
        <v>123</v>
      </c>
      <c r="R120" s="101" t="s">
        <v>124</v>
      </c>
      <c r="S120" s="101" t="s">
        <v>125</v>
      </c>
      <c r="T120" s="102" t="s">
        <v>126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127</v>
      </c>
      <c r="D121" s="40"/>
      <c r="E121" s="40"/>
      <c r="F121" s="40"/>
      <c r="G121" s="40"/>
      <c r="H121" s="40"/>
      <c r="I121" s="144"/>
      <c r="J121" s="215">
        <f>BK121</f>
        <v>0</v>
      </c>
      <c r="K121" s="40"/>
      <c r="L121" s="44"/>
      <c r="M121" s="103"/>
      <c r="N121" s="216"/>
      <c r="O121" s="104"/>
      <c r="P121" s="217">
        <f>P122</f>
        <v>0</v>
      </c>
      <c r="Q121" s="104"/>
      <c r="R121" s="217">
        <f>R122</f>
        <v>0.28799999999999998</v>
      </c>
      <c r="S121" s="104"/>
      <c r="T121" s="21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106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75</v>
      </c>
      <c r="E122" s="223" t="s">
        <v>128</v>
      </c>
      <c r="F122" s="223" t="s">
        <v>129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P123+P153+P161+P167</f>
        <v>0</v>
      </c>
      <c r="Q122" s="228"/>
      <c r="R122" s="229">
        <f>R123+R153+R161+R167</f>
        <v>0.28799999999999998</v>
      </c>
      <c r="S122" s="228"/>
      <c r="T122" s="230">
        <f>T123+T153+T161+T167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75</v>
      </c>
      <c r="AU122" s="232" t="s">
        <v>76</v>
      </c>
      <c r="AY122" s="231" t="s">
        <v>130</v>
      </c>
      <c r="BK122" s="233">
        <f>BK123+BK153+BK161+BK167</f>
        <v>0</v>
      </c>
    </row>
    <row r="123" s="12" customFormat="1" ht="22.8" customHeight="1">
      <c r="A123" s="12"/>
      <c r="B123" s="220"/>
      <c r="C123" s="221"/>
      <c r="D123" s="222" t="s">
        <v>75</v>
      </c>
      <c r="E123" s="234" t="s">
        <v>84</v>
      </c>
      <c r="F123" s="234" t="s">
        <v>131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SUM(P124:P152)</f>
        <v>0</v>
      </c>
      <c r="Q123" s="228"/>
      <c r="R123" s="229">
        <f>SUM(R124:R152)</f>
        <v>0</v>
      </c>
      <c r="S123" s="228"/>
      <c r="T123" s="230">
        <f>SUM(T124:T152)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75</v>
      </c>
      <c r="AU123" s="232" t="s">
        <v>84</v>
      </c>
      <c r="AY123" s="231" t="s">
        <v>130</v>
      </c>
      <c r="BK123" s="233">
        <f>SUM(BK124:BK152)</f>
        <v>0</v>
      </c>
    </row>
    <row r="124" s="2" customFormat="1" ht="21.75" customHeight="1">
      <c r="A124" s="38"/>
      <c r="B124" s="39"/>
      <c r="C124" s="236" t="s">
        <v>84</v>
      </c>
      <c r="D124" s="236" t="s">
        <v>132</v>
      </c>
      <c r="E124" s="237" t="s">
        <v>736</v>
      </c>
      <c r="F124" s="238" t="s">
        <v>737</v>
      </c>
      <c r="G124" s="239" t="s">
        <v>394</v>
      </c>
      <c r="H124" s="240">
        <v>10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41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136</v>
      </c>
      <c r="AT124" s="248" t="s">
        <v>132</v>
      </c>
      <c r="AU124" s="248" t="s">
        <v>87</v>
      </c>
      <c r="AY124" s="17" t="s">
        <v>130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136</v>
      </c>
      <c r="BM124" s="248" t="s">
        <v>738</v>
      </c>
    </row>
    <row r="125" s="13" customFormat="1">
      <c r="A125" s="13"/>
      <c r="B125" s="250"/>
      <c r="C125" s="251"/>
      <c r="D125" s="252" t="s">
        <v>138</v>
      </c>
      <c r="E125" s="253" t="s">
        <v>1</v>
      </c>
      <c r="F125" s="254" t="s">
        <v>739</v>
      </c>
      <c r="G125" s="251"/>
      <c r="H125" s="253" t="s">
        <v>1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0" t="s">
        <v>138</v>
      </c>
      <c r="AU125" s="260" t="s">
        <v>87</v>
      </c>
      <c r="AV125" s="13" t="s">
        <v>84</v>
      </c>
      <c r="AW125" s="13" t="s">
        <v>32</v>
      </c>
      <c r="AX125" s="13" t="s">
        <v>76</v>
      </c>
      <c r="AY125" s="260" t="s">
        <v>130</v>
      </c>
    </row>
    <row r="126" s="14" customFormat="1">
      <c r="A126" s="14"/>
      <c r="B126" s="261"/>
      <c r="C126" s="262"/>
      <c r="D126" s="252" t="s">
        <v>138</v>
      </c>
      <c r="E126" s="263" t="s">
        <v>1</v>
      </c>
      <c r="F126" s="264" t="s">
        <v>187</v>
      </c>
      <c r="G126" s="262"/>
      <c r="H126" s="265">
        <v>10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7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1" t="s">
        <v>138</v>
      </c>
      <c r="AU126" s="271" t="s">
        <v>87</v>
      </c>
      <c r="AV126" s="14" t="s">
        <v>87</v>
      </c>
      <c r="AW126" s="14" t="s">
        <v>32</v>
      </c>
      <c r="AX126" s="14" t="s">
        <v>76</v>
      </c>
      <c r="AY126" s="271" t="s">
        <v>130</v>
      </c>
    </row>
    <row r="127" s="15" customFormat="1">
      <c r="A127" s="15"/>
      <c r="B127" s="272"/>
      <c r="C127" s="273"/>
      <c r="D127" s="252" t="s">
        <v>138</v>
      </c>
      <c r="E127" s="274" t="s">
        <v>1</v>
      </c>
      <c r="F127" s="275" t="s">
        <v>141</v>
      </c>
      <c r="G127" s="273"/>
      <c r="H127" s="276">
        <v>10</v>
      </c>
      <c r="I127" s="277"/>
      <c r="J127" s="273"/>
      <c r="K127" s="273"/>
      <c r="L127" s="278"/>
      <c r="M127" s="279"/>
      <c r="N127" s="280"/>
      <c r="O127" s="280"/>
      <c r="P127" s="280"/>
      <c r="Q127" s="280"/>
      <c r="R127" s="280"/>
      <c r="S127" s="280"/>
      <c r="T127" s="281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2" t="s">
        <v>138</v>
      </c>
      <c r="AU127" s="282" t="s">
        <v>87</v>
      </c>
      <c r="AV127" s="15" t="s">
        <v>136</v>
      </c>
      <c r="AW127" s="15" t="s">
        <v>32</v>
      </c>
      <c r="AX127" s="15" t="s">
        <v>84</v>
      </c>
      <c r="AY127" s="282" t="s">
        <v>130</v>
      </c>
    </row>
    <row r="128" s="2" customFormat="1" ht="21.75" customHeight="1">
      <c r="A128" s="38"/>
      <c r="B128" s="39"/>
      <c r="C128" s="236" t="s">
        <v>87</v>
      </c>
      <c r="D128" s="236" t="s">
        <v>132</v>
      </c>
      <c r="E128" s="237" t="s">
        <v>740</v>
      </c>
      <c r="F128" s="238" t="s">
        <v>741</v>
      </c>
      <c r="G128" s="239" t="s">
        <v>394</v>
      </c>
      <c r="H128" s="240">
        <v>10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41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136</v>
      </c>
      <c r="AT128" s="248" t="s">
        <v>132</v>
      </c>
      <c r="AU128" s="248" t="s">
        <v>87</v>
      </c>
      <c r="AY128" s="17" t="s">
        <v>130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136</v>
      </c>
      <c r="BM128" s="248" t="s">
        <v>742</v>
      </c>
    </row>
    <row r="129" s="13" customFormat="1">
      <c r="A129" s="13"/>
      <c r="B129" s="250"/>
      <c r="C129" s="251"/>
      <c r="D129" s="252" t="s">
        <v>138</v>
      </c>
      <c r="E129" s="253" t="s">
        <v>1</v>
      </c>
      <c r="F129" s="254" t="s">
        <v>743</v>
      </c>
      <c r="G129" s="251"/>
      <c r="H129" s="253" t="s">
        <v>1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138</v>
      </c>
      <c r="AU129" s="260" t="s">
        <v>87</v>
      </c>
      <c r="AV129" s="13" t="s">
        <v>84</v>
      </c>
      <c r="AW129" s="13" t="s">
        <v>32</v>
      </c>
      <c r="AX129" s="13" t="s">
        <v>76</v>
      </c>
      <c r="AY129" s="260" t="s">
        <v>130</v>
      </c>
    </row>
    <row r="130" s="14" customFormat="1">
      <c r="A130" s="14"/>
      <c r="B130" s="261"/>
      <c r="C130" s="262"/>
      <c r="D130" s="252" t="s">
        <v>138</v>
      </c>
      <c r="E130" s="263" t="s">
        <v>1</v>
      </c>
      <c r="F130" s="264" t="s">
        <v>187</v>
      </c>
      <c r="G130" s="262"/>
      <c r="H130" s="265">
        <v>10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1" t="s">
        <v>138</v>
      </c>
      <c r="AU130" s="271" t="s">
        <v>87</v>
      </c>
      <c r="AV130" s="14" t="s">
        <v>87</v>
      </c>
      <c r="AW130" s="14" t="s">
        <v>32</v>
      </c>
      <c r="AX130" s="14" t="s">
        <v>76</v>
      </c>
      <c r="AY130" s="271" t="s">
        <v>130</v>
      </c>
    </row>
    <row r="131" s="15" customFormat="1">
      <c r="A131" s="15"/>
      <c r="B131" s="272"/>
      <c r="C131" s="273"/>
      <c r="D131" s="252" t="s">
        <v>138</v>
      </c>
      <c r="E131" s="274" t="s">
        <v>1</v>
      </c>
      <c r="F131" s="275" t="s">
        <v>141</v>
      </c>
      <c r="G131" s="273"/>
      <c r="H131" s="276">
        <v>10</v>
      </c>
      <c r="I131" s="277"/>
      <c r="J131" s="273"/>
      <c r="K131" s="273"/>
      <c r="L131" s="278"/>
      <c r="M131" s="279"/>
      <c r="N131" s="280"/>
      <c r="O131" s="280"/>
      <c r="P131" s="280"/>
      <c r="Q131" s="280"/>
      <c r="R131" s="280"/>
      <c r="S131" s="280"/>
      <c r="T131" s="281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2" t="s">
        <v>138</v>
      </c>
      <c r="AU131" s="282" t="s">
        <v>87</v>
      </c>
      <c r="AV131" s="15" t="s">
        <v>136</v>
      </c>
      <c r="AW131" s="15" t="s">
        <v>32</v>
      </c>
      <c r="AX131" s="15" t="s">
        <v>84</v>
      </c>
      <c r="AY131" s="282" t="s">
        <v>130</v>
      </c>
    </row>
    <row r="132" s="2" customFormat="1" ht="21.75" customHeight="1">
      <c r="A132" s="38"/>
      <c r="B132" s="39"/>
      <c r="C132" s="236" t="s">
        <v>148</v>
      </c>
      <c r="D132" s="236" t="s">
        <v>132</v>
      </c>
      <c r="E132" s="237" t="s">
        <v>744</v>
      </c>
      <c r="F132" s="238" t="s">
        <v>745</v>
      </c>
      <c r="G132" s="239" t="s">
        <v>394</v>
      </c>
      <c r="H132" s="240">
        <v>30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41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136</v>
      </c>
      <c r="AT132" s="248" t="s">
        <v>132</v>
      </c>
      <c r="AU132" s="248" t="s">
        <v>87</v>
      </c>
      <c r="AY132" s="17" t="s">
        <v>130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84</v>
      </c>
      <c r="BK132" s="249">
        <f>ROUND(I132*H132,2)</f>
        <v>0</v>
      </c>
      <c r="BL132" s="17" t="s">
        <v>136</v>
      </c>
      <c r="BM132" s="248" t="s">
        <v>746</v>
      </c>
    </row>
    <row r="133" s="13" customFormat="1">
      <c r="A133" s="13"/>
      <c r="B133" s="250"/>
      <c r="C133" s="251"/>
      <c r="D133" s="252" t="s">
        <v>138</v>
      </c>
      <c r="E133" s="253" t="s">
        <v>1</v>
      </c>
      <c r="F133" s="254" t="s">
        <v>747</v>
      </c>
      <c r="G133" s="251"/>
      <c r="H133" s="253" t="s">
        <v>1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138</v>
      </c>
      <c r="AU133" s="260" t="s">
        <v>87</v>
      </c>
      <c r="AV133" s="13" t="s">
        <v>84</v>
      </c>
      <c r="AW133" s="13" t="s">
        <v>32</v>
      </c>
      <c r="AX133" s="13" t="s">
        <v>76</v>
      </c>
      <c r="AY133" s="260" t="s">
        <v>130</v>
      </c>
    </row>
    <row r="134" s="14" customFormat="1">
      <c r="A134" s="14"/>
      <c r="B134" s="261"/>
      <c r="C134" s="262"/>
      <c r="D134" s="252" t="s">
        <v>138</v>
      </c>
      <c r="E134" s="263" t="s">
        <v>1</v>
      </c>
      <c r="F134" s="264" t="s">
        <v>748</v>
      </c>
      <c r="G134" s="262"/>
      <c r="H134" s="265">
        <v>30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1" t="s">
        <v>138</v>
      </c>
      <c r="AU134" s="271" t="s">
        <v>87</v>
      </c>
      <c r="AV134" s="14" t="s">
        <v>87</v>
      </c>
      <c r="AW134" s="14" t="s">
        <v>32</v>
      </c>
      <c r="AX134" s="14" t="s">
        <v>76</v>
      </c>
      <c r="AY134" s="271" t="s">
        <v>130</v>
      </c>
    </row>
    <row r="135" s="15" customFormat="1">
      <c r="A135" s="15"/>
      <c r="B135" s="272"/>
      <c r="C135" s="273"/>
      <c r="D135" s="252" t="s">
        <v>138</v>
      </c>
      <c r="E135" s="274" t="s">
        <v>1</v>
      </c>
      <c r="F135" s="275" t="s">
        <v>141</v>
      </c>
      <c r="G135" s="273"/>
      <c r="H135" s="276">
        <v>30</v>
      </c>
      <c r="I135" s="277"/>
      <c r="J135" s="273"/>
      <c r="K135" s="273"/>
      <c r="L135" s="278"/>
      <c r="M135" s="279"/>
      <c r="N135" s="280"/>
      <c r="O135" s="280"/>
      <c r="P135" s="280"/>
      <c r="Q135" s="280"/>
      <c r="R135" s="280"/>
      <c r="S135" s="280"/>
      <c r="T135" s="28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2" t="s">
        <v>138</v>
      </c>
      <c r="AU135" s="282" t="s">
        <v>87</v>
      </c>
      <c r="AV135" s="15" t="s">
        <v>136</v>
      </c>
      <c r="AW135" s="15" t="s">
        <v>32</v>
      </c>
      <c r="AX135" s="15" t="s">
        <v>84</v>
      </c>
      <c r="AY135" s="282" t="s">
        <v>130</v>
      </c>
    </row>
    <row r="136" s="2" customFormat="1" ht="16.5" customHeight="1">
      <c r="A136" s="38"/>
      <c r="B136" s="39"/>
      <c r="C136" s="283" t="s">
        <v>136</v>
      </c>
      <c r="D136" s="283" t="s">
        <v>253</v>
      </c>
      <c r="E136" s="284" t="s">
        <v>749</v>
      </c>
      <c r="F136" s="285" t="s">
        <v>750</v>
      </c>
      <c r="G136" s="286" t="s">
        <v>394</v>
      </c>
      <c r="H136" s="287">
        <v>30</v>
      </c>
      <c r="I136" s="288"/>
      <c r="J136" s="289">
        <f>ROUND(I136*H136,2)</f>
        <v>0</v>
      </c>
      <c r="K136" s="290"/>
      <c r="L136" s="291"/>
      <c r="M136" s="292" t="s">
        <v>1</v>
      </c>
      <c r="N136" s="293" t="s">
        <v>41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176</v>
      </c>
      <c r="AT136" s="248" t="s">
        <v>253</v>
      </c>
      <c r="AU136" s="248" t="s">
        <v>87</v>
      </c>
      <c r="AY136" s="17" t="s">
        <v>130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136</v>
      </c>
      <c r="BM136" s="248" t="s">
        <v>751</v>
      </c>
    </row>
    <row r="137" s="13" customFormat="1">
      <c r="A137" s="13"/>
      <c r="B137" s="250"/>
      <c r="C137" s="251"/>
      <c r="D137" s="252" t="s">
        <v>138</v>
      </c>
      <c r="E137" s="253" t="s">
        <v>1</v>
      </c>
      <c r="F137" s="254" t="s">
        <v>752</v>
      </c>
      <c r="G137" s="251"/>
      <c r="H137" s="253" t="s">
        <v>1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138</v>
      </c>
      <c r="AU137" s="260" t="s">
        <v>87</v>
      </c>
      <c r="AV137" s="13" t="s">
        <v>84</v>
      </c>
      <c r="AW137" s="13" t="s">
        <v>32</v>
      </c>
      <c r="AX137" s="13" t="s">
        <v>76</v>
      </c>
      <c r="AY137" s="260" t="s">
        <v>130</v>
      </c>
    </row>
    <row r="138" s="14" customFormat="1">
      <c r="A138" s="14"/>
      <c r="B138" s="261"/>
      <c r="C138" s="262"/>
      <c r="D138" s="252" t="s">
        <v>138</v>
      </c>
      <c r="E138" s="263" t="s">
        <v>1</v>
      </c>
      <c r="F138" s="264" t="s">
        <v>748</v>
      </c>
      <c r="G138" s="262"/>
      <c r="H138" s="265">
        <v>30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1" t="s">
        <v>138</v>
      </c>
      <c r="AU138" s="271" t="s">
        <v>87</v>
      </c>
      <c r="AV138" s="14" t="s">
        <v>87</v>
      </c>
      <c r="AW138" s="14" t="s">
        <v>32</v>
      </c>
      <c r="AX138" s="14" t="s">
        <v>76</v>
      </c>
      <c r="AY138" s="271" t="s">
        <v>130</v>
      </c>
    </row>
    <row r="139" s="15" customFormat="1">
      <c r="A139" s="15"/>
      <c r="B139" s="272"/>
      <c r="C139" s="273"/>
      <c r="D139" s="252" t="s">
        <v>138</v>
      </c>
      <c r="E139" s="274" t="s">
        <v>1</v>
      </c>
      <c r="F139" s="275" t="s">
        <v>141</v>
      </c>
      <c r="G139" s="273"/>
      <c r="H139" s="276">
        <v>30</v>
      </c>
      <c r="I139" s="277"/>
      <c r="J139" s="273"/>
      <c r="K139" s="273"/>
      <c r="L139" s="278"/>
      <c r="M139" s="279"/>
      <c r="N139" s="280"/>
      <c r="O139" s="280"/>
      <c r="P139" s="280"/>
      <c r="Q139" s="280"/>
      <c r="R139" s="280"/>
      <c r="S139" s="280"/>
      <c r="T139" s="28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2" t="s">
        <v>138</v>
      </c>
      <c r="AU139" s="282" t="s">
        <v>87</v>
      </c>
      <c r="AV139" s="15" t="s">
        <v>136</v>
      </c>
      <c r="AW139" s="15" t="s">
        <v>32</v>
      </c>
      <c r="AX139" s="15" t="s">
        <v>84</v>
      </c>
      <c r="AY139" s="282" t="s">
        <v>130</v>
      </c>
    </row>
    <row r="140" s="2" customFormat="1" ht="21.75" customHeight="1">
      <c r="A140" s="38"/>
      <c r="B140" s="39"/>
      <c r="C140" s="236" t="s">
        <v>159</v>
      </c>
      <c r="D140" s="236" t="s">
        <v>132</v>
      </c>
      <c r="E140" s="237" t="s">
        <v>753</v>
      </c>
      <c r="F140" s="238" t="s">
        <v>754</v>
      </c>
      <c r="G140" s="239" t="s">
        <v>394</v>
      </c>
      <c r="H140" s="240">
        <v>10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41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136</v>
      </c>
      <c r="AT140" s="248" t="s">
        <v>132</v>
      </c>
      <c r="AU140" s="248" t="s">
        <v>87</v>
      </c>
      <c r="AY140" s="17" t="s">
        <v>130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136</v>
      </c>
      <c r="BM140" s="248" t="s">
        <v>755</v>
      </c>
    </row>
    <row r="141" s="14" customFormat="1">
      <c r="A141" s="14"/>
      <c r="B141" s="261"/>
      <c r="C141" s="262"/>
      <c r="D141" s="252" t="s">
        <v>138</v>
      </c>
      <c r="E141" s="263" t="s">
        <v>1</v>
      </c>
      <c r="F141" s="264" t="s">
        <v>187</v>
      </c>
      <c r="G141" s="262"/>
      <c r="H141" s="265">
        <v>10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138</v>
      </c>
      <c r="AU141" s="271" t="s">
        <v>87</v>
      </c>
      <c r="AV141" s="14" t="s">
        <v>87</v>
      </c>
      <c r="AW141" s="14" t="s">
        <v>32</v>
      </c>
      <c r="AX141" s="14" t="s">
        <v>84</v>
      </c>
      <c r="AY141" s="271" t="s">
        <v>130</v>
      </c>
    </row>
    <row r="142" s="2" customFormat="1" ht="16.5" customHeight="1">
      <c r="A142" s="38"/>
      <c r="B142" s="39"/>
      <c r="C142" s="283" t="s">
        <v>165</v>
      </c>
      <c r="D142" s="283" t="s">
        <v>253</v>
      </c>
      <c r="E142" s="284" t="s">
        <v>756</v>
      </c>
      <c r="F142" s="285" t="s">
        <v>757</v>
      </c>
      <c r="G142" s="286" t="s">
        <v>758</v>
      </c>
      <c r="H142" s="287">
        <v>1.5</v>
      </c>
      <c r="I142" s="288"/>
      <c r="J142" s="289">
        <f>ROUND(I142*H142,2)</f>
        <v>0</v>
      </c>
      <c r="K142" s="290"/>
      <c r="L142" s="291"/>
      <c r="M142" s="292" t="s">
        <v>1</v>
      </c>
      <c r="N142" s="293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176</v>
      </c>
      <c r="AT142" s="248" t="s">
        <v>253</v>
      </c>
      <c r="AU142" s="248" t="s">
        <v>87</v>
      </c>
      <c r="AY142" s="17" t="s">
        <v>130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136</v>
      </c>
      <c r="BM142" s="248" t="s">
        <v>759</v>
      </c>
    </row>
    <row r="143" s="14" customFormat="1">
      <c r="A143" s="14"/>
      <c r="B143" s="261"/>
      <c r="C143" s="262"/>
      <c r="D143" s="252" t="s">
        <v>138</v>
      </c>
      <c r="E143" s="263" t="s">
        <v>1</v>
      </c>
      <c r="F143" s="264" t="s">
        <v>760</v>
      </c>
      <c r="G143" s="262"/>
      <c r="H143" s="265">
        <v>1.5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138</v>
      </c>
      <c r="AU143" s="271" t="s">
        <v>87</v>
      </c>
      <c r="AV143" s="14" t="s">
        <v>87</v>
      </c>
      <c r="AW143" s="14" t="s">
        <v>32</v>
      </c>
      <c r="AX143" s="14" t="s">
        <v>84</v>
      </c>
      <c r="AY143" s="271" t="s">
        <v>130</v>
      </c>
    </row>
    <row r="144" s="2" customFormat="1" ht="21.75" customHeight="1">
      <c r="A144" s="38"/>
      <c r="B144" s="39"/>
      <c r="C144" s="236" t="s">
        <v>171</v>
      </c>
      <c r="D144" s="236" t="s">
        <v>132</v>
      </c>
      <c r="E144" s="237" t="s">
        <v>761</v>
      </c>
      <c r="F144" s="238" t="s">
        <v>762</v>
      </c>
      <c r="G144" s="239" t="s">
        <v>394</v>
      </c>
      <c r="H144" s="240">
        <v>40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41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136</v>
      </c>
      <c r="AT144" s="248" t="s">
        <v>132</v>
      </c>
      <c r="AU144" s="248" t="s">
        <v>87</v>
      </c>
      <c r="AY144" s="17" t="s">
        <v>130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136</v>
      </c>
      <c r="BM144" s="248" t="s">
        <v>763</v>
      </c>
    </row>
    <row r="145" s="14" customFormat="1">
      <c r="A145" s="14"/>
      <c r="B145" s="261"/>
      <c r="C145" s="262"/>
      <c r="D145" s="252" t="s">
        <v>138</v>
      </c>
      <c r="E145" s="263" t="s">
        <v>1</v>
      </c>
      <c r="F145" s="264" t="s">
        <v>764</v>
      </c>
      <c r="G145" s="262"/>
      <c r="H145" s="265">
        <v>40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1" t="s">
        <v>138</v>
      </c>
      <c r="AU145" s="271" t="s">
        <v>87</v>
      </c>
      <c r="AV145" s="14" t="s">
        <v>87</v>
      </c>
      <c r="AW145" s="14" t="s">
        <v>32</v>
      </c>
      <c r="AX145" s="14" t="s">
        <v>76</v>
      </c>
      <c r="AY145" s="271" t="s">
        <v>130</v>
      </c>
    </row>
    <row r="146" s="15" customFormat="1">
      <c r="A146" s="15"/>
      <c r="B146" s="272"/>
      <c r="C146" s="273"/>
      <c r="D146" s="252" t="s">
        <v>138</v>
      </c>
      <c r="E146" s="274" t="s">
        <v>1</v>
      </c>
      <c r="F146" s="275" t="s">
        <v>141</v>
      </c>
      <c r="G146" s="273"/>
      <c r="H146" s="276">
        <v>40</v>
      </c>
      <c r="I146" s="277"/>
      <c r="J146" s="273"/>
      <c r="K146" s="273"/>
      <c r="L146" s="278"/>
      <c r="M146" s="279"/>
      <c r="N146" s="280"/>
      <c r="O146" s="280"/>
      <c r="P146" s="280"/>
      <c r="Q146" s="280"/>
      <c r="R146" s="280"/>
      <c r="S146" s="280"/>
      <c r="T146" s="28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2" t="s">
        <v>138</v>
      </c>
      <c r="AU146" s="282" t="s">
        <v>87</v>
      </c>
      <c r="AV146" s="15" t="s">
        <v>136</v>
      </c>
      <c r="AW146" s="15" t="s">
        <v>32</v>
      </c>
      <c r="AX146" s="15" t="s">
        <v>84</v>
      </c>
      <c r="AY146" s="282" t="s">
        <v>130</v>
      </c>
    </row>
    <row r="147" s="2" customFormat="1" ht="16.5" customHeight="1">
      <c r="A147" s="38"/>
      <c r="B147" s="39"/>
      <c r="C147" s="236" t="s">
        <v>176</v>
      </c>
      <c r="D147" s="236" t="s">
        <v>132</v>
      </c>
      <c r="E147" s="237" t="s">
        <v>765</v>
      </c>
      <c r="F147" s="238" t="s">
        <v>766</v>
      </c>
      <c r="G147" s="239" t="s">
        <v>144</v>
      </c>
      <c r="H147" s="240">
        <v>4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41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136</v>
      </c>
      <c r="AT147" s="248" t="s">
        <v>132</v>
      </c>
      <c r="AU147" s="248" t="s">
        <v>87</v>
      </c>
      <c r="AY147" s="17" t="s">
        <v>130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84</v>
      </c>
      <c r="BK147" s="249">
        <f>ROUND(I147*H147,2)</f>
        <v>0</v>
      </c>
      <c r="BL147" s="17" t="s">
        <v>136</v>
      </c>
      <c r="BM147" s="248" t="s">
        <v>767</v>
      </c>
    </row>
    <row r="148" s="14" customFormat="1">
      <c r="A148" s="14"/>
      <c r="B148" s="261"/>
      <c r="C148" s="262"/>
      <c r="D148" s="252" t="s">
        <v>138</v>
      </c>
      <c r="E148" s="263" t="s">
        <v>1</v>
      </c>
      <c r="F148" s="264" t="s">
        <v>768</v>
      </c>
      <c r="G148" s="262"/>
      <c r="H148" s="265">
        <v>4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138</v>
      </c>
      <c r="AU148" s="271" t="s">
        <v>87</v>
      </c>
      <c r="AV148" s="14" t="s">
        <v>87</v>
      </c>
      <c r="AW148" s="14" t="s">
        <v>32</v>
      </c>
      <c r="AX148" s="14" t="s">
        <v>76</v>
      </c>
      <c r="AY148" s="271" t="s">
        <v>130</v>
      </c>
    </row>
    <row r="149" s="15" customFormat="1">
      <c r="A149" s="15"/>
      <c r="B149" s="272"/>
      <c r="C149" s="273"/>
      <c r="D149" s="252" t="s">
        <v>138</v>
      </c>
      <c r="E149" s="274" t="s">
        <v>1</v>
      </c>
      <c r="F149" s="275" t="s">
        <v>141</v>
      </c>
      <c r="G149" s="273"/>
      <c r="H149" s="276">
        <v>4</v>
      </c>
      <c r="I149" s="277"/>
      <c r="J149" s="273"/>
      <c r="K149" s="273"/>
      <c r="L149" s="278"/>
      <c r="M149" s="279"/>
      <c r="N149" s="280"/>
      <c r="O149" s="280"/>
      <c r="P149" s="280"/>
      <c r="Q149" s="280"/>
      <c r="R149" s="280"/>
      <c r="S149" s="280"/>
      <c r="T149" s="28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2" t="s">
        <v>138</v>
      </c>
      <c r="AU149" s="282" t="s">
        <v>87</v>
      </c>
      <c r="AV149" s="15" t="s">
        <v>136</v>
      </c>
      <c r="AW149" s="15" t="s">
        <v>32</v>
      </c>
      <c r="AX149" s="15" t="s">
        <v>84</v>
      </c>
      <c r="AY149" s="282" t="s">
        <v>130</v>
      </c>
    </row>
    <row r="150" s="2" customFormat="1" ht="16.5" customHeight="1">
      <c r="A150" s="38"/>
      <c r="B150" s="39"/>
      <c r="C150" s="236" t="s">
        <v>183</v>
      </c>
      <c r="D150" s="236" t="s">
        <v>132</v>
      </c>
      <c r="E150" s="237" t="s">
        <v>769</v>
      </c>
      <c r="F150" s="238" t="s">
        <v>770</v>
      </c>
      <c r="G150" s="239" t="s">
        <v>144</v>
      </c>
      <c r="H150" s="240">
        <v>4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41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136</v>
      </c>
      <c r="AT150" s="248" t="s">
        <v>132</v>
      </c>
      <c r="AU150" s="248" t="s">
        <v>87</v>
      </c>
      <c r="AY150" s="17" t="s">
        <v>130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84</v>
      </c>
      <c r="BK150" s="249">
        <f>ROUND(I150*H150,2)</f>
        <v>0</v>
      </c>
      <c r="BL150" s="17" t="s">
        <v>136</v>
      </c>
      <c r="BM150" s="248" t="s">
        <v>771</v>
      </c>
    </row>
    <row r="151" s="14" customFormat="1">
      <c r="A151" s="14"/>
      <c r="B151" s="261"/>
      <c r="C151" s="262"/>
      <c r="D151" s="252" t="s">
        <v>138</v>
      </c>
      <c r="E151" s="263" t="s">
        <v>1</v>
      </c>
      <c r="F151" s="264" t="s">
        <v>768</v>
      </c>
      <c r="G151" s="262"/>
      <c r="H151" s="265">
        <v>4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138</v>
      </c>
      <c r="AU151" s="271" t="s">
        <v>87</v>
      </c>
      <c r="AV151" s="14" t="s">
        <v>87</v>
      </c>
      <c r="AW151" s="14" t="s">
        <v>32</v>
      </c>
      <c r="AX151" s="14" t="s">
        <v>76</v>
      </c>
      <c r="AY151" s="271" t="s">
        <v>130</v>
      </c>
    </row>
    <row r="152" s="15" customFormat="1">
      <c r="A152" s="15"/>
      <c r="B152" s="272"/>
      <c r="C152" s="273"/>
      <c r="D152" s="252" t="s">
        <v>138</v>
      </c>
      <c r="E152" s="274" t="s">
        <v>1</v>
      </c>
      <c r="F152" s="275" t="s">
        <v>141</v>
      </c>
      <c r="G152" s="273"/>
      <c r="H152" s="276">
        <v>4</v>
      </c>
      <c r="I152" s="277"/>
      <c r="J152" s="273"/>
      <c r="K152" s="273"/>
      <c r="L152" s="278"/>
      <c r="M152" s="279"/>
      <c r="N152" s="280"/>
      <c r="O152" s="280"/>
      <c r="P152" s="280"/>
      <c r="Q152" s="280"/>
      <c r="R152" s="280"/>
      <c r="S152" s="280"/>
      <c r="T152" s="28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2" t="s">
        <v>138</v>
      </c>
      <c r="AU152" s="282" t="s">
        <v>87</v>
      </c>
      <c r="AV152" s="15" t="s">
        <v>136</v>
      </c>
      <c r="AW152" s="15" t="s">
        <v>32</v>
      </c>
      <c r="AX152" s="15" t="s">
        <v>84</v>
      </c>
      <c r="AY152" s="282" t="s">
        <v>130</v>
      </c>
    </row>
    <row r="153" s="12" customFormat="1" ht="22.8" customHeight="1">
      <c r="A153" s="12"/>
      <c r="B153" s="220"/>
      <c r="C153" s="221"/>
      <c r="D153" s="222" t="s">
        <v>75</v>
      </c>
      <c r="E153" s="234" t="s">
        <v>148</v>
      </c>
      <c r="F153" s="234" t="s">
        <v>772</v>
      </c>
      <c r="G153" s="221"/>
      <c r="H153" s="221"/>
      <c r="I153" s="224"/>
      <c r="J153" s="235">
        <f>BK153</f>
        <v>0</v>
      </c>
      <c r="K153" s="221"/>
      <c r="L153" s="226"/>
      <c r="M153" s="227"/>
      <c r="N153" s="228"/>
      <c r="O153" s="228"/>
      <c r="P153" s="229">
        <f>SUM(P154:P160)</f>
        <v>0</v>
      </c>
      <c r="Q153" s="228"/>
      <c r="R153" s="229">
        <f>SUM(R154:R160)</f>
        <v>0</v>
      </c>
      <c r="S153" s="228"/>
      <c r="T153" s="230">
        <f>SUM(T154:T160)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1" t="s">
        <v>84</v>
      </c>
      <c r="AT153" s="232" t="s">
        <v>75</v>
      </c>
      <c r="AU153" s="232" t="s">
        <v>84</v>
      </c>
      <c r="AY153" s="231" t="s">
        <v>130</v>
      </c>
      <c r="BK153" s="233">
        <f>SUM(BK154:BK160)</f>
        <v>0</v>
      </c>
    </row>
    <row r="154" s="2" customFormat="1" ht="16.5" customHeight="1">
      <c r="A154" s="38"/>
      <c r="B154" s="39"/>
      <c r="C154" s="283" t="s">
        <v>187</v>
      </c>
      <c r="D154" s="283" t="s">
        <v>253</v>
      </c>
      <c r="E154" s="284" t="s">
        <v>773</v>
      </c>
      <c r="F154" s="285" t="s">
        <v>774</v>
      </c>
      <c r="G154" s="286" t="s">
        <v>220</v>
      </c>
      <c r="H154" s="287">
        <v>10</v>
      </c>
      <c r="I154" s="288"/>
      <c r="J154" s="289">
        <f>ROUND(I154*H154,2)</f>
        <v>0</v>
      </c>
      <c r="K154" s="290"/>
      <c r="L154" s="291"/>
      <c r="M154" s="292" t="s">
        <v>1</v>
      </c>
      <c r="N154" s="293" t="s">
        <v>41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176</v>
      </c>
      <c r="AT154" s="248" t="s">
        <v>253</v>
      </c>
      <c r="AU154" s="248" t="s">
        <v>87</v>
      </c>
      <c r="AY154" s="17" t="s">
        <v>130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136</v>
      </c>
      <c r="BM154" s="248" t="s">
        <v>775</v>
      </c>
    </row>
    <row r="155" s="13" customFormat="1">
      <c r="A155" s="13"/>
      <c r="B155" s="250"/>
      <c r="C155" s="251"/>
      <c r="D155" s="252" t="s">
        <v>138</v>
      </c>
      <c r="E155" s="253" t="s">
        <v>1</v>
      </c>
      <c r="F155" s="254" t="s">
        <v>776</v>
      </c>
      <c r="G155" s="251"/>
      <c r="H155" s="253" t="s">
        <v>1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138</v>
      </c>
      <c r="AU155" s="260" t="s">
        <v>87</v>
      </c>
      <c r="AV155" s="13" t="s">
        <v>84</v>
      </c>
      <c r="AW155" s="13" t="s">
        <v>32</v>
      </c>
      <c r="AX155" s="13" t="s">
        <v>76</v>
      </c>
      <c r="AY155" s="260" t="s">
        <v>130</v>
      </c>
    </row>
    <row r="156" s="14" customFormat="1">
      <c r="A156" s="14"/>
      <c r="B156" s="261"/>
      <c r="C156" s="262"/>
      <c r="D156" s="252" t="s">
        <v>138</v>
      </c>
      <c r="E156" s="263" t="s">
        <v>1</v>
      </c>
      <c r="F156" s="264" t="s">
        <v>187</v>
      </c>
      <c r="G156" s="262"/>
      <c r="H156" s="265">
        <v>10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1" t="s">
        <v>138</v>
      </c>
      <c r="AU156" s="271" t="s">
        <v>87</v>
      </c>
      <c r="AV156" s="14" t="s">
        <v>87</v>
      </c>
      <c r="AW156" s="14" t="s">
        <v>32</v>
      </c>
      <c r="AX156" s="14" t="s">
        <v>76</v>
      </c>
      <c r="AY156" s="271" t="s">
        <v>130</v>
      </c>
    </row>
    <row r="157" s="15" customFormat="1">
      <c r="A157" s="15"/>
      <c r="B157" s="272"/>
      <c r="C157" s="273"/>
      <c r="D157" s="252" t="s">
        <v>138</v>
      </c>
      <c r="E157" s="274" t="s">
        <v>1</v>
      </c>
      <c r="F157" s="275" t="s">
        <v>141</v>
      </c>
      <c r="G157" s="273"/>
      <c r="H157" s="276">
        <v>10</v>
      </c>
      <c r="I157" s="277"/>
      <c r="J157" s="273"/>
      <c r="K157" s="273"/>
      <c r="L157" s="278"/>
      <c r="M157" s="279"/>
      <c r="N157" s="280"/>
      <c r="O157" s="280"/>
      <c r="P157" s="280"/>
      <c r="Q157" s="280"/>
      <c r="R157" s="280"/>
      <c r="S157" s="280"/>
      <c r="T157" s="28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2" t="s">
        <v>138</v>
      </c>
      <c r="AU157" s="282" t="s">
        <v>87</v>
      </c>
      <c r="AV157" s="15" t="s">
        <v>136</v>
      </c>
      <c r="AW157" s="15" t="s">
        <v>32</v>
      </c>
      <c r="AX157" s="15" t="s">
        <v>84</v>
      </c>
      <c r="AY157" s="282" t="s">
        <v>130</v>
      </c>
    </row>
    <row r="158" s="2" customFormat="1" ht="21.75" customHeight="1">
      <c r="A158" s="38"/>
      <c r="B158" s="39"/>
      <c r="C158" s="283" t="s">
        <v>191</v>
      </c>
      <c r="D158" s="283" t="s">
        <v>253</v>
      </c>
      <c r="E158" s="284" t="s">
        <v>777</v>
      </c>
      <c r="F158" s="285" t="s">
        <v>778</v>
      </c>
      <c r="G158" s="286" t="s">
        <v>779</v>
      </c>
      <c r="H158" s="287">
        <v>10</v>
      </c>
      <c r="I158" s="288"/>
      <c r="J158" s="289">
        <f>ROUND(I158*H158,2)</f>
        <v>0</v>
      </c>
      <c r="K158" s="290"/>
      <c r="L158" s="291"/>
      <c r="M158" s="292" t="s">
        <v>1</v>
      </c>
      <c r="N158" s="293" t="s">
        <v>41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176</v>
      </c>
      <c r="AT158" s="248" t="s">
        <v>253</v>
      </c>
      <c r="AU158" s="248" t="s">
        <v>87</v>
      </c>
      <c r="AY158" s="17" t="s">
        <v>130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84</v>
      </c>
      <c r="BK158" s="249">
        <f>ROUND(I158*H158,2)</f>
        <v>0</v>
      </c>
      <c r="BL158" s="17" t="s">
        <v>136</v>
      </c>
      <c r="BM158" s="248" t="s">
        <v>780</v>
      </c>
    </row>
    <row r="159" s="14" customFormat="1">
      <c r="A159" s="14"/>
      <c r="B159" s="261"/>
      <c r="C159" s="262"/>
      <c r="D159" s="252" t="s">
        <v>138</v>
      </c>
      <c r="E159" s="263" t="s">
        <v>1</v>
      </c>
      <c r="F159" s="264" t="s">
        <v>781</v>
      </c>
      <c r="G159" s="262"/>
      <c r="H159" s="265">
        <v>10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138</v>
      </c>
      <c r="AU159" s="271" t="s">
        <v>87</v>
      </c>
      <c r="AV159" s="14" t="s">
        <v>87</v>
      </c>
      <c r="AW159" s="14" t="s">
        <v>32</v>
      </c>
      <c r="AX159" s="14" t="s">
        <v>76</v>
      </c>
      <c r="AY159" s="271" t="s">
        <v>130</v>
      </c>
    </row>
    <row r="160" s="15" customFormat="1">
      <c r="A160" s="15"/>
      <c r="B160" s="272"/>
      <c r="C160" s="273"/>
      <c r="D160" s="252" t="s">
        <v>138</v>
      </c>
      <c r="E160" s="274" t="s">
        <v>1</v>
      </c>
      <c r="F160" s="275" t="s">
        <v>141</v>
      </c>
      <c r="G160" s="273"/>
      <c r="H160" s="276">
        <v>10</v>
      </c>
      <c r="I160" s="277"/>
      <c r="J160" s="273"/>
      <c r="K160" s="273"/>
      <c r="L160" s="278"/>
      <c r="M160" s="279"/>
      <c r="N160" s="280"/>
      <c r="O160" s="280"/>
      <c r="P160" s="280"/>
      <c r="Q160" s="280"/>
      <c r="R160" s="280"/>
      <c r="S160" s="280"/>
      <c r="T160" s="28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2" t="s">
        <v>138</v>
      </c>
      <c r="AU160" s="282" t="s">
        <v>87</v>
      </c>
      <c r="AV160" s="15" t="s">
        <v>136</v>
      </c>
      <c r="AW160" s="15" t="s">
        <v>32</v>
      </c>
      <c r="AX160" s="15" t="s">
        <v>84</v>
      </c>
      <c r="AY160" s="282" t="s">
        <v>130</v>
      </c>
    </row>
    <row r="161" s="12" customFormat="1" ht="22.8" customHeight="1">
      <c r="A161" s="12"/>
      <c r="B161" s="220"/>
      <c r="C161" s="221"/>
      <c r="D161" s="222" t="s">
        <v>75</v>
      </c>
      <c r="E161" s="234" t="s">
        <v>230</v>
      </c>
      <c r="F161" s="234" t="s">
        <v>782</v>
      </c>
      <c r="G161" s="221"/>
      <c r="H161" s="221"/>
      <c r="I161" s="224"/>
      <c r="J161" s="235">
        <f>BK161</f>
        <v>0</v>
      </c>
      <c r="K161" s="221"/>
      <c r="L161" s="226"/>
      <c r="M161" s="227"/>
      <c r="N161" s="228"/>
      <c r="O161" s="228"/>
      <c r="P161" s="229">
        <f>SUM(P162:P166)</f>
        <v>0</v>
      </c>
      <c r="Q161" s="228"/>
      <c r="R161" s="229">
        <f>SUM(R162:R166)</f>
        <v>0.28799999999999998</v>
      </c>
      <c r="S161" s="228"/>
      <c r="T161" s="230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1" t="s">
        <v>84</v>
      </c>
      <c r="AT161" s="232" t="s">
        <v>75</v>
      </c>
      <c r="AU161" s="232" t="s">
        <v>84</v>
      </c>
      <c r="AY161" s="231" t="s">
        <v>130</v>
      </c>
      <c r="BK161" s="233">
        <f>SUM(BK162:BK166)</f>
        <v>0</v>
      </c>
    </row>
    <row r="162" s="2" customFormat="1" ht="21.75" customHeight="1">
      <c r="A162" s="38"/>
      <c r="B162" s="39"/>
      <c r="C162" s="236" t="s">
        <v>195</v>
      </c>
      <c r="D162" s="236" t="s">
        <v>132</v>
      </c>
      <c r="E162" s="237" t="s">
        <v>783</v>
      </c>
      <c r="F162" s="238" t="s">
        <v>784</v>
      </c>
      <c r="G162" s="239" t="s">
        <v>135</v>
      </c>
      <c r="H162" s="240">
        <v>8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41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136</v>
      </c>
      <c r="AT162" s="248" t="s">
        <v>132</v>
      </c>
      <c r="AU162" s="248" t="s">
        <v>87</v>
      </c>
      <c r="AY162" s="17" t="s">
        <v>130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84</v>
      </c>
      <c r="BK162" s="249">
        <f>ROUND(I162*H162,2)</f>
        <v>0</v>
      </c>
      <c r="BL162" s="17" t="s">
        <v>136</v>
      </c>
      <c r="BM162" s="248" t="s">
        <v>785</v>
      </c>
    </row>
    <row r="163" s="14" customFormat="1">
      <c r="A163" s="14"/>
      <c r="B163" s="261"/>
      <c r="C163" s="262"/>
      <c r="D163" s="252" t="s">
        <v>138</v>
      </c>
      <c r="E163" s="263" t="s">
        <v>1</v>
      </c>
      <c r="F163" s="264" t="s">
        <v>786</v>
      </c>
      <c r="G163" s="262"/>
      <c r="H163" s="265">
        <v>8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138</v>
      </c>
      <c r="AU163" s="271" t="s">
        <v>87</v>
      </c>
      <c r="AV163" s="14" t="s">
        <v>87</v>
      </c>
      <c r="AW163" s="14" t="s">
        <v>32</v>
      </c>
      <c r="AX163" s="14" t="s">
        <v>84</v>
      </c>
      <c r="AY163" s="271" t="s">
        <v>130</v>
      </c>
    </row>
    <row r="164" s="2" customFormat="1" ht="16.5" customHeight="1">
      <c r="A164" s="38"/>
      <c r="B164" s="39"/>
      <c r="C164" s="283" t="s">
        <v>201</v>
      </c>
      <c r="D164" s="283" t="s">
        <v>253</v>
      </c>
      <c r="E164" s="284" t="s">
        <v>787</v>
      </c>
      <c r="F164" s="285" t="s">
        <v>788</v>
      </c>
      <c r="G164" s="286" t="s">
        <v>144</v>
      </c>
      <c r="H164" s="287">
        <v>0.47999999999999998</v>
      </c>
      <c r="I164" s="288"/>
      <c r="J164" s="289">
        <f>ROUND(I164*H164,2)</f>
        <v>0</v>
      </c>
      <c r="K164" s="290"/>
      <c r="L164" s="291"/>
      <c r="M164" s="292" t="s">
        <v>1</v>
      </c>
      <c r="N164" s="293" t="s">
        <v>41</v>
      </c>
      <c r="O164" s="91"/>
      <c r="P164" s="246">
        <f>O164*H164</f>
        <v>0</v>
      </c>
      <c r="Q164" s="246">
        <v>0.59999999999999998</v>
      </c>
      <c r="R164" s="246">
        <f>Q164*H164</f>
        <v>0.28799999999999998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176</v>
      </c>
      <c r="AT164" s="248" t="s">
        <v>253</v>
      </c>
      <c r="AU164" s="248" t="s">
        <v>87</v>
      </c>
      <c r="AY164" s="17" t="s">
        <v>130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84</v>
      </c>
      <c r="BK164" s="249">
        <f>ROUND(I164*H164,2)</f>
        <v>0</v>
      </c>
      <c r="BL164" s="17" t="s">
        <v>136</v>
      </c>
      <c r="BM164" s="248" t="s">
        <v>789</v>
      </c>
    </row>
    <row r="165" s="14" customFormat="1">
      <c r="A165" s="14"/>
      <c r="B165" s="261"/>
      <c r="C165" s="262"/>
      <c r="D165" s="252" t="s">
        <v>138</v>
      </c>
      <c r="E165" s="263" t="s">
        <v>1</v>
      </c>
      <c r="F165" s="264" t="s">
        <v>790</v>
      </c>
      <c r="G165" s="262"/>
      <c r="H165" s="265">
        <v>0.47999999999999998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138</v>
      </c>
      <c r="AU165" s="271" t="s">
        <v>87</v>
      </c>
      <c r="AV165" s="14" t="s">
        <v>87</v>
      </c>
      <c r="AW165" s="14" t="s">
        <v>32</v>
      </c>
      <c r="AX165" s="14" t="s">
        <v>76</v>
      </c>
      <c r="AY165" s="271" t="s">
        <v>130</v>
      </c>
    </row>
    <row r="166" s="15" customFormat="1">
      <c r="A166" s="15"/>
      <c r="B166" s="272"/>
      <c r="C166" s="273"/>
      <c r="D166" s="252" t="s">
        <v>138</v>
      </c>
      <c r="E166" s="274" t="s">
        <v>1</v>
      </c>
      <c r="F166" s="275" t="s">
        <v>141</v>
      </c>
      <c r="G166" s="273"/>
      <c r="H166" s="276">
        <v>0.47999999999999998</v>
      </c>
      <c r="I166" s="277"/>
      <c r="J166" s="273"/>
      <c r="K166" s="273"/>
      <c r="L166" s="278"/>
      <c r="M166" s="279"/>
      <c r="N166" s="280"/>
      <c r="O166" s="280"/>
      <c r="P166" s="280"/>
      <c r="Q166" s="280"/>
      <c r="R166" s="280"/>
      <c r="S166" s="280"/>
      <c r="T166" s="28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2" t="s">
        <v>138</v>
      </c>
      <c r="AU166" s="282" t="s">
        <v>87</v>
      </c>
      <c r="AV166" s="15" t="s">
        <v>136</v>
      </c>
      <c r="AW166" s="15" t="s">
        <v>4</v>
      </c>
      <c r="AX166" s="15" t="s">
        <v>84</v>
      </c>
      <c r="AY166" s="282" t="s">
        <v>130</v>
      </c>
    </row>
    <row r="167" s="12" customFormat="1" ht="22.8" customHeight="1">
      <c r="A167" s="12"/>
      <c r="B167" s="220"/>
      <c r="C167" s="221"/>
      <c r="D167" s="222" t="s">
        <v>75</v>
      </c>
      <c r="E167" s="234" t="s">
        <v>432</v>
      </c>
      <c r="F167" s="234" t="s">
        <v>433</v>
      </c>
      <c r="G167" s="221"/>
      <c r="H167" s="221"/>
      <c r="I167" s="224"/>
      <c r="J167" s="235">
        <f>BK167</f>
        <v>0</v>
      </c>
      <c r="K167" s="221"/>
      <c r="L167" s="226"/>
      <c r="M167" s="227"/>
      <c r="N167" s="228"/>
      <c r="O167" s="228"/>
      <c r="P167" s="229">
        <f>P168</f>
        <v>0</v>
      </c>
      <c r="Q167" s="228"/>
      <c r="R167" s="229">
        <f>R168</f>
        <v>0</v>
      </c>
      <c r="S167" s="228"/>
      <c r="T167" s="230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1" t="s">
        <v>84</v>
      </c>
      <c r="AT167" s="232" t="s">
        <v>75</v>
      </c>
      <c r="AU167" s="232" t="s">
        <v>84</v>
      </c>
      <c r="AY167" s="231" t="s">
        <v>130</v>
      </c>
      <c r="BK167" s="233">
        <f>BK168</f>
        <v>0</v>
      </c>
    </row>
    <row r="168" s="2" customFormat="1" ht="21.75" customHeight="1">
      <c r="A168" s="38"/>
      <c r="B168" s="39"/>
      <c r="C168" s="236" t="s">
        <v>207</v>
      </c>
      <c r="D168" s="236" t="s">
        <v>132</v>
      </c>
      <c r="E168" s="237" t="s">
        <v>791</v>
      </c>
      <c r="F168" s="238" t="s">
        <v>792</v>
      </c>
      <c r="G168" s="239" t="s">
        <v>233</v>
      </c>
      <c r="H168" s="240">
        <v>0.28799999999999998</v>
      </c>
      <c r="I168" s="241"/>
      <c r="J168" s="242">
        <f>ROUND(I168*H168,2)</f>
        <v>0</v>
      </c>
      <c r="K168" s="243"/>
      <c r="L168" s="44"/>
      <c r="M168" s="297" t="s">
        <v>1</v>
      </c>
      <c r="N168" s="298" t="s">
        <v>41</v>
      </c>
      <c r="O168" s="299"/>
      <c r="P168" s="300">
        <f>O168*H168</f>
        <v>0</v>
      </c>
      <c r="Q168" s="300">
        <v>0</v>
      </c>
      <c r="R168" s="300">
        <f>Q168*H168</f>
        <v>0</v>
      </c>
      <c r="S168" s="300">
        <v>0</v>
      </c>
      <c r="T168" s="30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136</v>
      </c>
      <c r="AT168" s="248" t="s">
        <v>132</v>
      </c>
      <c r="AU168" s="248" t="s">
        <v>87</v>
      </c>
      <c r="AY168" s="17" t="s">
        <v>130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84</v>
      </c>
      <c r="BK168" s="249">
        <f>ROUND(I168*H168,2)</f>
        <v>0</v>
      </c>
      <c r="BL168" s="17" t="s">
        <v>136</v>
      </c>
      <c r="BM168" s="248" t="s">
        <v>793</v>
      </c>
    </row>
    <row r="169" s="2" customFormat="1" ht="6.96" customHeight="1">
      <c r="A169" s="38"/>
      <c r="B169" s="66"/>
      <c r="C169" s="67"/>
      <c r="D169" s="67"/>
      <c r="E169" s="67"/>
      <c r="F169" s="67"/>
      <c r="G169" s="67"/>
      <c r="H169" s="67"/>
      <c r="I169" s="183"/>
      <c r="J169" s="67"/>
      <c r="K169" s="67"/>
      <c r="L169" s="44"/>
      <c r="M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</sheetData>
  <sheetProtection sheet="1" autoFilter="0" formatColumns="0" formatRows="0" objects="1" scenarios="1" spinCount="100000" saltValue="gZy4CRaffIFa1kkoVq+C8wwUVwsse2MlBpTS/h/1JIk4xyv2BsU1Ul+wx5GqCzbZDM6AVK80eVCtIeGIh5twQg==" hashValue="QQ0IF6u4eYH2mdC+pQnwhBym6IGsiypfKF7IdrOgKjvyxpfotztlDibuQeRAwWGmaIRJ4ufaD1gpUOjh4xLxig==" algorithmName="SHA-512" password="CC35"/>
  <autoFilter ref="C120:K16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NB-MILAN10\Milan</dc:creator>
  <cp:lastModifiedBy>NB-MILAN10\Milan</cp:lastModifiedBy>
  <dcterms:created xsi:type="dcterms:W3CDTF">2020-06-11T17:05:33Z</dcterms:created>
  <dcterms:modified xsi:type="dcterms:W3CDTF">2020-06-11T17:05:44Z</dcterms:modified>
</cp:coreProperties>
</file>